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60" windowWidth="12495" windowHeight="8895"/>
  </bookViews>
  <sheets>
    <sheet name="Ark1" sheetId="1" r:id="rId1"/>
    <sheet name="Ark2" sheetId="2" r:id="rId2"/>
    <sheet name="Ark3" sheetId="3" r:id="rId3"/>
  </sheets>
  <calcPr calcId="125725"/>
</workbook>
</file>

<file path=xl/calcChain.xml><?xml version="1.0" encoding="utf-8"?>
<calcChain xmlns="http://schemas.openxmlformats.org/spreadsheetml/2006/main">
  <c r="F66" i="1"/>
  <c r="O64"/>
  <c r="O53"/>
  <c r="O42"/>
  <c r="H56"/>
  <c r="H57"/>
  <c r="H58"/>
  <c r="H59"/>
  <c r="H60"/>
  <c r="H61"/>
  <c r="H62"/>
  <c r="H63"/>
  <c r="H64"/>
  <c r="G56"/>
  <c r="G57"/>
  <c r="G58"/>
  <c r="G59"/>
  <c r="G60"/>
  <c r="G61"/>
  <c r="G62"/>
  <c r="G63"/>
  <c r="G64"/>
  <c r="H55"/>
  <c r="G55"/>
  <c r="H45"/>
  <c r="H46"/>
  <c r="H47"/>
  <c r="H48"/>
  <c r="H49"/>
  <c r="H50"/>
  <c r="H51"/>
  <c r="H52"/>
  <c r="H53"/>
  <c r="G45"/>
  <c r="G46"/>
  <c r="G47"/>
  <c r="G48"/>
  <c r="G49"/>
  <c r="G50"/>
  <c r="G51"/>
  <c r="G52"/>
  <c r="G53"/>
  <c r="H44"/>
  <c r="G44"/>
  <c r="G42"/>
  <c r="H42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H23"/>
  <c r="H24"/>
  <c r="H25"/>
  <c r="H26"/>
  <c r="H27"/>
  <c r="H28"/>
  <c r="H29"/>
  <c r="H30"/>
  <c r="G23"/>
  <c r="G24"/>
  <c r="G25"/>
  <c r="G26"/>
  <c r="G27"/>
  <c r="G28"/>
  <c r="G29"/>
  <c r="G30"/>
  <c r="H22"/>
  <c r="G22"/>
  <c r="H13"/>
  <c r="H14"/>
  <c r="H15"/>
  <c r="H16"/>
  <c r="H17"/>
  <c r="H18"/>
  <c r="H19"/>
  <c r="H20"/>
  <c r="G13"/>
  <c r="G14"/>
  <c r="G15"/>
  <c r="G16"/>
  <c r="G17"/>
  <c r="G18"/>
  <c r="G19"/>
  <c r="G20"/>
  <c r="H12"/>
  <c r="G12"/>
  <c r="H3"/>
  <c r="H4"/>
  <c r="H5"/>
  <c r="H6"/>
  <c r="H7"/>
  <c r="H8"/>
  <c r="H9"/>
  <c r="H10"/>
  <c r="H2"/>
  <c r="G3"/>
  <c r="G4"/>
  <c r="G5"/>
  <c r="G6"/>
  <c r="G7"/>
  <c r="G8"/>
  <c r="G9"/>
  <c r="G10"/>
  <c r="G2"/>
</calcChain>
</file>

<file path=xl/sharedStrings.xml><?xml version="1.0" encoding="utf-8"?>
<sst xmlns="http://schemas.openxmlformats.org/spreadsheetml/2006/main" count="30" uniqueCount="21">
  <si>
    <t>Dens [kg/m3]</t>
  </si>
  <si>
    <t>dP [Pa]</t>
  </si>
  <si>
    <t>Q_blende [m3/s]</t>
  </si>
  <si>
    <t>Moment [Nm]</t>
  </si>
  <si>
    <t>Turtall [rpm]</t>
  </si>
  <si>
    <t>Eff</t>
  </si>
  <si>
    <t>C</t>
  </si>
  <si>
    <t>dC [%]</t>
  </si>
  <si>
    <t>Frekvens</t>
  </si>
  <si>
    <t>Åpning Ventil</t>
  </si>
  <si>
    <t>rør av</t>
  </si>
  <si>
    <t>nytt punkt</t>
  </si>
  <si>
    <t>nutt punkt</t>
  </si>
  <si>
    <t>Q_aff</t>
  </si>
  <si>
    <t>P_aff</t>
  </si>
  <si>
    <t>verifisering</t>
  </si>
  <si>
    <t>Avvik [%]</t>
  </si>
  <si>
    <t>Eff max</t>
  </si>
  <si>
    <t>f_kal_m</t>
  </si>
  <si>
    <t>f_kal_dp</t>
  </si>
  <si>
    <t>f_kal_q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</si>
</sst>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3">
    <xf numFmtId="0" fontId="0" fillId="0" borderId="0" xfId="0"/>
    <xf numFmtId="0" fontId="1" fillId="2" borderId="0" xfId="1"/>
    <xf numFmtId="0" fontId="2" fillId="3" borderId="0" xfId="2"/>
  </cellXfs>
  <cellStyles count="3">
    <cellStyle name="God" xfId="1" builtinId="26"/>
    <cellStyle name="Normal" xfId="0" builtinId="0"/>
    <cellStyle name="Nøytral" xfId="2" builtinId="2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>
        <c:manualLayout>
          <c:layoutTarget val="inner"/>
          <c:xMode val="edge"/>
          <c:yMode val="edge"/>
          <c:x val="3.2700727515276168E-2"/>
          <c:y val="9.379952684847942E-2"/>
          <c:w val="0.799290615817004"/>
          <c:h val="0.85791887261036193"/>
        </c:manualLayout>
      </c:layout>
      <c:scatterChart>
        <c:scatterStyle val="smoothMarker"/>
        <c:ser>
          <c:idx val="0"/>
          <c:order val="0"/>
          <c:tx>
            <c:v>Trykk1350</c:v>
          </c:tx>
          <c:xVal>
            <c:numRef>
              <c:f>'Ark1'!$C$2:$C$10</c:f>
              <c:numCache>
                <c:formatCode>General</c:formatCode>
                <c:ptCount val="9"/>
                <c:pt idx="0">
                  <c:v>6.0999999999999999E-2</c:v>
                </c:pt>
                <c:pt idx="1">
                  <c:v>0.105</c:v>
                </c:pt>
                <c:pt idx="2">
                  <c:v>0.15</c:v>
                </c:pt>
                <c:pt idx="3">
                  <c:v>0.21299999999999999</c:v>
                </c:pt>
                <c:pt idx="4">
                  <c:v>0.29499999999999998</c:v>
                </c:pt>
                <c:pt idx="5">
                  <c:v>0.36</c:v>
                </c:pt>
                <c:pt idx="6">
                  <c:v>0.39700000000000002</c:v>
                </c:pt>
                <c:pt idx="7">
                  <c:v>0.42599999999999999</c:v>
                </c:pt>
                <c:pt idx="8">
                  <c:v>0.45400000000000001</c:v>
                </c:pt>
              </c:numCache>
            </c:numRef>
          </c:xVal>
          <c:yVal>
            <c:numRef>
              <c:f>'Ark1'!$B$2:$B$10</c:f>
              <c:numCache>
                <c:formatCode>General</c:formatCode>
                <c:ptCount val="9"/>
                <c:pt idx="0">
                  <c:v>377.041</c:v>
                </c:pt>
                <c:pt idx="1">
                  <c:v>346.27800000000002</c:v>
                </c:pt>
                <c:pt idx="2">
                  <c:v>328.54399999999998</c:v>
                </c:pt>
                <c:pt idx="3">
                  <c:v>308.483</c:v>
                </c:pt>
                <c:pt idx="4">
                  <c:v>283.69900000000001</c:v>
                </c:pt>
                <c:pt idx="5">
                  <c:v>264.339</c:v>
                </c:pt>
                <c:pt idx="6">
                  <c:v>249.75</c:v>
                </c:pt>
                <c:pt idx="7">
                  <c:v>236.77500000000001</c:v>
                </c:pt>
                <c:pt idx="8">
                  <c:v>222.023</c:v>
                </c:pt>
              </c:numCache>
            </c:numRef>
          </c:yVal>
          <c:smooth val="1"/>
        </c:ser>
        <c:ser>
          <c:idx val="2"/>
          <c:order val="2"/>
          <c:tx>
            <c:v>Trykk1480</c:v>
          </c:tx>
          <c:xVal>
            <c:numRef>
              <c:f>'Ark1'!$C$12:$C$20</c:f>
              <c:numCache>
                <c:formatCode>General</c:formatCode>
                <c:ptCount val="9"/>
                <c:pt idx="0">
                  <c:v>6.2E-2</c:v>
                </c:pt>
                <c:pt idx="1">
                  <c:v>0.114</c:v>
                </c:pt>
                <c:pt idx="2">
                  <c:v>0.16300000000000001</c:v>
                </c:pt>
                <c:pt idx="3">
                  <c:v>0.24099999999999999</c:v>
                </c:pt>
                <c:pt idx="4">
                  <c:v>0.318</c:v>
                </c:pt>
                <c:pt idx="5">
                  <c:v>0.38600000000000001</c:v>
                </c:pt>
                <c:pt idx="6">
                  <c:v>0.439</c:v>
                </c:pt>
                <c:pt idx="7">
                  <c:v>0.46700000000000003</c:v>
                </c:pt>
                <c:pt idx="8">
                  <c:v>0.495</c:v>
                </c:pt>
              </c:numCache>
            </c:numRef>
          </c:xVal>
          <c:yVal>
            <c:numRef>
              <c:f>'Ark1'!$B$12:$B$20</c:f>
              <c:numCache>
                <c:formatCode>General</c:formatCode>
                <c:ptCount val="9"/>
                <c:pt idx="0">
                  <c:v>452.33199999999999</c:v>
                </c:pt>
                <c:pt idx="1">
                  <c:v>414.39100000000002</c:v>
                </c:pt>
                <c:pt idx="2">
                  <c:v>393.59</c:v>
                </c:pt>
                <c:pt idx="3">
                  <c:v>366.20400000000001</c:v>
                </c:pt>
                <c:pt idx="4">
                  <c:v>340.29599999999999</c:v>
                </c:pt>
                <c:pt idx="5">
                  <c:v>317.899</c:v>
                </c:pt>
                <c:pt idx="6">
                  <c:v>295.67899999999997</c:v>
                </c:pt>
                <c:pt idx="7">
                  <c:v>280.71100000000001</c:v>
                </c:pt>
                <c:pt idx="8">
                  <c:v>264.45800000000003</c:v>
                </c:pt>
              </c:numCache>
            </c:numRef>
          </c:yVal>
          <c:smooth val="1"/>
        </c:ser>
        <c:ser>
          <c:idx val="3"/>
          <c:order val="3"/>
          <c:tx>
            <c:v>Trykk1600</c:v>
          </c:tx>
          <c:xVal>
            <c:numRef>
              <c:f>'Ark1'!$C$22:$C$30</c:f>
              <c:numCache>
                <c:formatCode>General</c:formatCode>
                <c:ptCount val="9"/>
                <c:pt idx="0">
                  <c:v>6.3E-2</c:v>
                </c:pt>
                <c:pt idx="1">
                  <c:v>0.127</c:v>
                </c:pt>
                <c:pt idx="2">
                  <c:v>0.18099999999999999</c:v>
                </c:pt>
                <c:pt idx="3">
                  <c:v>0.25900000000000001</c:v>
                </c:pt>
                <c:pt idx="4">
                  <c:v>0.35</c:v>
                </c:pt>
                <c:pt idx="5">
                  <c:v>0.41599999999999998</c:v>
                </c:pt>
                <c:pt idx="6">
                  <c:v>0.47899999999999998</c:v>
                </c:pt>
                <c:pt idx="7">
                  <c:v>0.504</c:v>
                </c:pt>
                <c:pt idx="8">
                  <c:v>0.53500000000000003</c:v>
                </c:pt>
              </c:numCache>
            </c:numRef>
          </c:xVal>
          <c:yVal>
            <c:numRef>
              <c:f>'Ark1'!$B$22:$B$30</c:f>
              <c:numCache>
                <c:formatCode>General</c:formatCode>
                <c:ptCount val="9"/>
                <c:pt idx="0">
                  <c:v>533.24099999999999</c:v>
                </c:pt>
                <c:pt idx="1">
                  <c:v>484.4</c:v>
                </c:pt>
                <c:pt idx="2">
                  <c:v>459.73099999999999</c:v>
                </c:pt>
                <c:pt idx="3">
                  <c:v>429.858</c:v>
                </c:pt>
                <c:pt idx="4">
                  <c:v>395.62</c:v>
                </c:pt>
                <c:pt idx="5">
                  <c:v>371.49400000000003</c:v>
                </c:pt>
                <c:pt idx="6">
                  <c:v>341.72</c:v>
                </c:pt>
                <c:pt idx="7">
                  <c:v>327.44600000000003</c:v>
                </c:pt>
                <c:pt idx="8">
                  <c:v>308.14600000000002</c:v>
                </c:pt>
              </c:numCache>
            </c:numRef>
          </c:yVal>
          <c:smooth val="1"/>
        </c:ser>
        <c:ser>
          <c:idx val="4"/>
          <c:order val="4"/>
          <c:tx>
            <c:v>Trykk2000</c:v>
          </c:tx>
          <c:xVal>
            <c:numRef>
              <c:f>'Ark1'!$C$32:$C$40</c:f>
              <c:numCache>
                <c:formatCode>General</c:formatCode>
                <c:ptCount val="9"/>
                <c:pt idx="0">
                  <c:v>4.2999999999999997E-2</c:v>
                </c:pt>
                <c:pt idx="1">
                  <c:v>0.126</c:v>
                </c:pt>
                <c:pt idx="2">
                  <c:v>0.22</c:v>
                </c:pt>
                <c:pt idx="3">
                  <c:v>0.32800000000000001</c:v>
                </c:pt>
                <c:pt idx="4">
                  <c:v>0.42</c:v>
                </c:pt>
                <c:pt idx="5">
                  <c:v>0.50900000000000001</c:v>
                </c:pt>
                <c:pt idx="6">
                  <c:v>0.58499999999999996</c:v>
                </c:pt>
                <c:pt idx="7">
                  <c:v>0.621</c:v>
                </c:pt>
                <c:pt idx="8">
                  <c:v>0.65900000000000003</c:v>
                </c:pt>
              </c:numCache>
            </c:numRef>
          </c:xVal>
          <c:yVal>
            <c:numRef>
              <c:f>'Ark1'!$B$32:$B$40</c:f>
              <c:numCache>
                <c:formatCode>General</c:formatCode>
                <c:ptCount val="9"/>
                <c:pt idx="0">
                  <c:v>850.56100000000004</c:v>
                </c:pt>
                <c:pt idx="1">
                  <c:v>780.49</c:v>
                </c:pt>
                <c:pt idx="2">
                  <c:v>722.84100000000001</c:v>
                </c:pt>
                <c:pt idx="3">
                  <c:v>665.91300000000001</c:v>
                </c:pt>
                <c:pt idx="4">
                  <c:v>618.47699999999998</c:v>
                </c:pt>
                <c:pt idx="5">
                  <c:v>571.93200000000002</c:v>
                </c:pt>
                <c:pt idx="6">
                  <c:v>524.65</c:v>
                </c:pt>
                <c:pt idx="7">
                  <c:v>497.42399999999998</c:v>
                </c:pt>
                <c:pt idx="8">
                  <c:v>467.721</c:v>
                </c:pt>
              </c:numCache>
            </c:numRef>
          </c:yVal>
          <c:smooth val="1"/>
        </c:ser>
        <c:ser>
          <c:idx val="8"/>
          <c:order val="8"/>
          <c:tx>
            <c:v>Trykk1900</c:v>
          </c:tx>
          <c:xVal>
            <c:numRef>
              <c:f>'Ark1'!$C$55:$C$63</c:f>
              <c:numCache>
                <c:formatCode>General</c:formatCode>
                <c:ptCount val="9"/>
                <c:pt idx="0">
                  <c:v>3.7650000000000003E-2</c:v>
                </c:pt>
                <c:pt idx="1">
                  <c:v>0.12518000000000001</c:v>
                </c:pt>
                <c:pt idx="2">
                  <c:v>0.19778000000000001</c:v>
                </c:pt>
                <c:pt idx="3">
                  <c:v>0.2918</c:v>
                </c:pt>
                <c:pt idx="4">
                  <c:v>0.41004000000000002</c:v>
                </c:pt>
                <c:pt idx="5">
                  <c:v>0.50068000000000001</c:v>
                </c:pt>
                <c:pt idx="6">
                  <c:v>0.55167999999999995</c:v>
                </c:pt>
                <c:pt idx="7">
                  <c:v>0.58391000000000004</c:v>
                </c:pt>
                <c:pt idx="8">
                  <c:v>0.62004000000000004</c:v>
                </c:pt>
              </c:numCache>
            </c:numRef>
          </c:xVal>
          <c:yVal>
            <c:numRef>
              <c:f>'Ark1'!$B$55:$B$63</c:f>
              <c:numCache>
                <c:formatCode>General</c:formatCode>
                <c:ptCount val="9"/>
                <c:pt idx="0">
                  <c:v>758.07344000000001</c:v>
                </c:pt>
                <c:pt idx="1">
                  <c:v>691.48906999999997</c:v>
                </c:pt>
                <c:pt idx="2">
                  <c:v>651.19179999999994</c:v>
                </c:pt>
                <c:pt idx="3">
                  <c:v>606.75424999999996</c:v>
                </c:pt>
                <c:pt idx="4">
                  <c:v>551.07971999999995</c:v>
                </c:pt>
                <c:pt idx="5">
                  <c:v>506.00787000000003</c:v>
                </c:pt>
                <c:pt idx="6">
                  <c:v>475.80155999999999</c:v>
                </c:pt>
                <c:pt idx="7">
                  <c:v>450.00051999999999</c:v>
                </c:pt>
                <c:pt idx="8">
                  <c:v>422.09178000000003</c:v>
                </c:pt>
              </c:numCache>
            </c:numRef>
          </c:yVal>
          <c:smooth val="1"/>
        </c:ser>
        <c:ser>
          <c:idx val="10"/>
          <c:order val="10"/>
          <c:tx>
            <c:v>Trykk1760</c:v>
          </c:tx>
          <c:xVal>
            <c:numRef>
              <c:f>'Ark1'!$C$44:$C$52</c:f>
              <c:numCache>
                <c:formatCode>General</c:formatCode>
                <c:ptCount val="9"/>
                <c:pt idx="0">
                  <c:v>3.4470000000000001E-2</c:v>
                </c:pt>
                <c:pt idx="1">
                  <c:v>0.11681</c:v>
                </c:pt>
                <c:pt idx="2">
                  <c:v>0.18972</c:v>
                </c:pt>
                <c:pt idx="3">
                  <c:v>0.28098000000000001</c:v>
                </c:pt>
                <c:pt idx="4">
                  <c:v>0.36346000000000001</c:v>
                </c:pt>
                <c:pt idx="5">
                  <c:v>0.46044000000000002</c:v>
                </c:pt>
                <c:pt idx="6">
                  <c:v>0.52263999999999999</c:v>
                </c:pt>
                <c:pt idx="7">
                  <c:v>0.54884999999999995</c:v>
                </c:pt>
                <c:pt idx="8">
                  <c:v>0.58221999999999996</c:v>
                </c:pt>
              </c:numCache>
            </c:numRef>
          </c:xVal>
          <c:yVal>
            <c:numRef>
              <c:f>'Ark1'!$B$44:$B$52</c:f>
              <c:numCache>
                <c:formatCode>General</c:formatCode>
                <c:ptCount val="9"/>
                <c:pt idx="0">
                  <c:v>641.83605</c:v>
                </c:pt>
                <c:pt idx="1">
                  <c:v>587.97360000000003</c:v>
                </c:pt>
                <c:pt idx="2">
                  <c:v>552.17845</c:v>
                </c:pt>
                <c:pt idx="3">
                  <c:v>513.72077999999999</c:v>
                </c:pt>
                <c:pt idx="4">
                  <c:v>478.94294000000002</c:v>
                </c:pt>
                <c:pt idx="5">
                  <c:v>437.58870000000002</c:v>
                </c:pt>
                <c:pt idx="6">
                  <c:v>403.98279000000002</c:v>
                </c:pt>
                <c:pt idx="7">
                  <c:v>387.11072999999999</c:v>
                </c:pt>
                <c:pt idx="8">
                  <c:v>364.24004000000002</c:v>
                </c:pt>
              </c:numCache>
            </c:numRef>
          </c:yVal>
          <c:smooth val="1"/>
        </c:ser>
        <c:axId val="143832576"/>
        <c:axId val="143843328"/>
      </c:scatterChart>
      <c:scatterChart>
        <c:scatterStyle val="smoothMarker"/>
        <c:ser>
          <c:idx val="1"/>
          <c:order val="1"/>
          <c:tx>
            <c:v>Eff1350</c:v>
          </c:tx>
          <c:xVal>
            <c:numRef>
              <c:f>'Ark1'!$C$2:$C$10</c:f>
              <c:numCache>
                <c:formatCode>General</c:formatCode>
                <c:ptCount val="9"/>
                <c:pt idx="0">
                  <c:v>6.0999999999999999E-2</c:v>
                </c:pt>
                <c:pt idx="1">
                  <c:v>0.105</c:v>
                </c:pt>
                <c:pt idx="2">
                  <c:v>0.15</c:v>
                </c:pt>
                <c:pt idx="3">
                  <c:v>0.21299999999999999</c:v>
                </c:pt>
                <c:pt idx="4">
                  <c:v>0.29499999999999998</c:v>
                </c:pt>
                <c:pt idx="5">
                  <c:v>0.36</c:v>
                </c:pt>
                <c:pt idx="6">
                  <c:v>0.39700000000000002</c:v>
                </c:pt>
                <c:pt idx="7">
                  <c:v>0.42599999999999999</c:v>
                </c:pt>
                <c:pt idx="8">
                  <c:v>0.45400000000000001</c:v>
                </c:pt>
              </c:numCache>
            </c:numRef>
          </c:xVal>
          <c:yVal>
            <c:numRef>
              <c:f>'Ark1'!$F$2:$F$10</c:f>
              <c:numCache>
                <c:formatCode>General</c:formatCode>
                <c:ptCount val="9"/>
                <c:pt idx="0">
                  <c:v>0.21199999999999999</c:v>
                </c:pt>
                <c:pt idx="1">
                  <c:v>0.26</c:v>
                </c:pt>
                <c:pt idx="2">
                  <c:v>0.313</c:v>
                </c:pt>
                <c:pt idx="3">
                  <c:v>0.37</c:v>
                </c:pt>
                <c:pt idx="4">
                  <c:v>0.41799999999999998</c:v>
                </c:pt>
                <c:pt idx="5">
                  <c:v>0.44400000000000001</c:v>
                </c:pt>
                <c:pt idx="6">
                  <c:v>0.45200000000000001</c:v>
                </c:pt>
                <c:pt idx="7">
                  <c:v>0.45300000000000001</c:v>
                </c:pt>
                <c:pt idx="8">
                  <c:v>0.44800000000000001</c:v>
                </c:pt>
              </c:numCache>
            </c:numRef>
          </c:yVal>
          <c:smooth val="1"/>
        </c:ser>
        <c:ser>
          <c:idx val="5"/>
          <c:order val="5"/>
          <c:tx>
            <c:v>Eff1480</c:v>
          </c:tx>
          <c:xVal>
            <c:numRef>
              <c:f>'Ark1'!$C$12:$C$20</c:f>
              <c:numCache>
                <c:formatCode>General</c:formatCode>
                <c:ptCount val="9"/>
                <c:pt idx="0">
                  <c:v>6.2E-2</c:v>
                </c:pt>
                <c:pt idx="1">
                  <c:v>0.114</c:v>
                </c:pt>
                <c:pt idx="2">
                  <c:v>0.16300000000000001</c:v>
                </c:pt>
                <c:pt idx="3">
                  <c:v>0.24099999999999999</c:v>
                </c:pt>
                <c:pt idx="4">
                  <c:v>0.318</c:v>
                </c:pt>
                <c:pt idx="5">
                  <c:v>0.38600000000000001</c:v>
                </c:pt>
                <c:pt idx="6">
                  <c:v>0.439</c:v>
                </c:pt>
                <c:pt idx="7">
                  <c:v>0.46700000000000003</c:v>
                </c:pt>
                <c:pt idx="8">
                  <c:v>0.495</c:v>
                </c:pt>
              </c:numCache>
            </c:numRef>
          </c:xVal>
          <c:yVal>
            <c:numRef>
              <c:f>'Ark1'!$F$12:$F$20</c:f>
              <c:numCache>
                <c:formatCode>General</c:formatCode>
                <c:ptCount val="9"/>
                <c:pt idx="0">
                  <c:v>0.2</c:v>
                </c:pt>
                <c:pt idx="1">
                  <c:v>0.26100000000000001</c:v>
                </c:pt>
                <c:pt idx="2">
                  <c:v>0.316</c:v>
                </c:pt>
                <c:pt idx="3">
                  <c:v>0.38</c:v>
                </c:pt>
                <c:pt idx="4">
                  <c:v>0.42</c:v>
                </c:pt>
                <c:pt idx="5">
                  <c:v>0.44500000000000001</c:v>
                </c:pt>
                <c:pt idx="6">
                  <c:v>0.45500000000000002</c:v>
                </c:pt>
                <c:pt idx="7">
                  <c:v>0.45500000000000002</c:v>
                </c:pt>
                <c:pt idx="8">
                  <c:v>0.45100000000000001</c:v>
                </c:pt>
              </c:numCache>
            </c:numRef>
          </c:yVal>
          <c:smooth val="1"/>
        </c:ser>
        <c:ser>
          <c:idx val="6"/>
          <c:order val="6"/>
          <c:tx>
            <c:v>Eff1600</c:v>
          </c:tx>
          <c:xVal>
            <c:numRef>
              <c:f>'Ark1'!$C$22:$C$30</c:f>
              <c:numCache>
                <c:formatCode>General</c:formatCode>
                <c:ptCount val="9"/>
                <c:pt idx="0">
                  <c:v>6.3E-2</c:v>
                </c:pt>
                <c:pt idx="1">
                  <c:v>0.127</c:v>
                </c:pt>
                <c:pt idx="2">
                  <c:v>0.18099999999999999</c:v>
                </c:pt>
                <c:pt idx="3">
                  <c:v>0.25900000000000001</c:v>
                </c:pt>
                <c:pt idx="4">
                  <c:v>0.35</c:v>
                </c:pt>
                <c:pt idx="5">
                  <c:v>0.41599999999999998</c:v>
                </c:pt>
                <c:pt idx="6">
                  <c:v>0.47899999999999998</c:v>
                </c:pt>
                <c:pt idx="7">
                  <c:v>0.504</c:v>
                </c:pt>
                <c:pt idx="8">
                  <c:v>0.53500000000000003</c:v>
                </c:pt>
              </c:numCache>
            </c:numRef>
          </c:xVal>
          <c:yVal>
            <c:numRef>
              <c:f>'Ark1'!$F$22:$F$30</c:f>
              <c:numCache>
                <c:formatCode>General</c:formatCode>
                <c:ptCount val="9"/>
                <c:pt idx="0">
                  <c:v>0.19</c:v>
                </c:pt>
                <c:pt idx="1">
                  <c:v>0.26600000000000001</c:v>
                </c:pt>
                <c:pt idx="2">
                  <c:v>0.32300000000000001</c:v>
                </c:pt>
                <c:pt idx="3">
                  <c:v>0.38200000000000001</c:v>
                </c:pt>
                <c:pt idx="4">
                  <c:v>0.42499999999999999</c:v>
                </c:pt>
                <c:pt idx="5">
                  <c:v>0.44800000000000001</c:v>
                </c:pt>
                <c:pt idx="6">
                  <c:v>0.45800000000000002</c:v>
                </c:pt>
                <c:pt idx="7">
                  <c:v>0.45700000000000002</c:v>
                </c:pt>
                <c:pt idx="8">
                  <c:v>0.45300000000000001</c:v>
                </c:pt>
              </c:numCache>
            </c:numRef>
          </c:yVal>
          <c:smooth val="1"/>
        </c:ser>
        <c:ser>
          <c:idx val="7"/>
          <c:order val="7"/>
          <c:tx>
            <c:v>Eff2000</c:v>
          </c:tx>
          <c:xVal>
            <c:numRef>
              <c:f>'Ark1'!$C$32:$C$40</c:f>
              <c:numCache>
                <c:formatCode>General</c:formatCode>
                <c:ptCount val="9"/>
                <c:pt idx="0">
                  <c:v>4.2999999999999997E-2</c:v>
                </c:pt>
                <c:pt idx="1">
                  <c:v>0.126</c:v>
                </c:pt>
                <c:pt idx="2">
                  <c:v>0.22</c:v>
                </c:pt>
                <c:pt idx="3">
                  <c:v>0.32800000000000001</c:v>
                </c:pt>
                <c:pt idx="4">
                  <c:v>0.42</c:v>
                </c:pt>
                <c:pt idx="5">
                  <c:v>0.50900000000000001</c:v>
                </c:pt>
                <c:pt idx="6">
                  <c:v>0.58499999999999996</c:v>
                </c:pt>
                <c:pt idx="7">
                  <c:v>0.621</c:v>
                </c:pt>
                <c:pt idx="8">
                  <c:v>0.65900000000000003</c:v>
                </c:pt>
              </c:numCache>
            </c:numRef>
          </c:xVal>
          <c:yVal>
            <c:numRef>
              <c:f>'Ark1'!$F$32:$F$40</c:f>
              <c:numCache>
                <c:formatCode>General</c:formatCode>
                <c:ptCount val="9"/>
                <c:pt idx="0">
                  <c:v>0.10199999999999999</c:v>
                </c:pt>
                <c:pt idx="1">
                  <c:v>0.223</c:v>
                </c:pt>
                <c:pt idx="2">
                  <c:v>0.313</c:v>
                </c:pt>
                <c:pt idx="3">
                  <c:v>0.38200000000000001</c:v>
                </c:pt>
                <c:pt idx="4">
                  <c:v>0.41899999999999998</c:v>
                </c:pt>
                <c:pt idx="5">
                  <c:v>0.44400000000000001</c:v>
                </c:pt>
                <c:pt idx="6">
                  <c:v>0.45500000000000002</c:v>
                </c:pt>
                <c:pt idx="7">
                  <c:v>0.45500000000000002</c:v>
                </c:pt>
                <c:pt idx="8">
                  <c:v>0.45200000000000001</c:v>
                </c:pt>
              </c:numCache>
            </c:numRef>
          </c:yVal>
          <c:smooth val="1"/>
        </c:ser>
        <c:ser>
          <c:idx val="9"/>
          <c:order val="9"/>
          <c:tx>
            <c:v>Eff1900</c:v>
          </c:tx>
          <c:xVal>
            <c:numRef>
              <c:f>'Ark1'!$C$55:$C$63</c:f>
              <c:numCache>
                <c:formatCode>General</c:formatCode>
                <c:ptCount val="9"/>
                <c:pt idx="0">
                  <c:v>3.7650000000000003E-2</c:v>
                </c:pt>
                <c:pt idx="1">
                  <c:v>0.12518000000000001</c:v>
                </c:pt>
                <c:pt idx="2">
                  <c:v>0.19778000000000001</c:v>
                </c:pt>
                <c:pt idx="3">
                  <c:v>0.2918</c:v>
                </c:pt>
                <c:pt idx="4">
                  <c:v>0.41004000000000002</c:v>
                </c:pt>
                <c:pt idx="5">
                  <c:v>0.50068000000000001</c:v>
                </c:pt>
                <c:pt idx="6">
                  <c:v>0.55167999999999995</c:v>
                </c:pt>
                <c:pt idx="7">
                  <c:v>0.58391000000000004</c:v>
                </c:pt>
                <c:pt idx="8">
                  <c:v>0.62004000000000004</c:v>
                </c:pt>
              </c:numCache>
            </c:numRef>
          </c:xVal>
          <c:yVal>
            <c:numRef>
              <c:f>'Ark1'!$F$55:$F$63</c:f>
              <c:numCache>
                <c:formatCode>General</c:formatCode>
                <c:ptCount val="9"/>
                <c:pt idx="0">
                  <c:v>9.7030000000000005E-2</c:v>
                </c:pt>
                <c:pt idx="1">
                  <c:v>0.22805</c:v>
                </c:pt>
                <c:pt idx="2">
                  <c:v>0.30401</c:v>
                </c:pt>
                <c:pt idx="3">
                  <c:v>0.37129000000000001</c:v>
                </c:pt>
                <c:pt idx="4">
                  <c:v>0.42159999999999997</c:v>
                </c:pt>
                <c:pt idx="5">
                  <c:v>0.44517000000000001</c:v>
                </c:pt>
                <c:pt idx="6">
                  <c:v>0.45190999999999998</c:v>
                </c:pt>
                <c:pt idx="7">
                  <c:v>0.44811000000000001</c:v>
                </c:pt>
                <c:pt idx="8">
                  <c:v>0.44330000000000003</c:v>
                </c:pt>
              </c:numCache>
            </c:numRef>
          </c:yVal>
          <c:smooth val="1"/>
        </c:ser>
        <c:ser>
          <c:idx val="11"/>
          <c:order val="11"/>
          <c:tx>
            <c:v>Eff1760</c:v>
          </c:tx>
          <c:xVal>
            <c:numRef>
              <c:f>'Ark1'!$C$44:$C$52</c:f>
              <c:numCache>
                <c:formatCode>General</c:formatCode>
                <c:ptCount val="9"/>
                <c:pt idx="0">
                  <c:v>3.4470000000000001E-2</c:v>
                </c:pt>
                <c:pt idx="1">
                  <c:v>0.11681</c:v>
                </c:pt>
                <c:pt idx="2">
                  <c:v>0.18972</c:v>
                </c:pt>
                <c:pt idx="3">
                  <c:v>0.28098000000000001</c:v>
                </c:pt>
                <c:pt idx="4">
                  <c:v>0.36346000000000001</c:v>
                </c:pt>
                <c:pt idx="5">
                  <c:v>0.46044000000000002</c:v>
                </c:pt>
                <c:pt idx="6">
                  <c:v>0.52263999999999999</c:v>
                </c:pt>
                <c:pt idx="7">
                  <c:v>0.54884999999999995</c:v>
                </c:pt>
                <c:pt idx="8">
                  <c:v>0.58221999999999996</c:v>
                </c:pt>
              </c:numCache>
            </c:numRef>
          </c:xVal>
          <c:yVal>
            <c:numRef>
              <c:f>'Ark1'!$F$44:$F$52</c:f>
              <c:numCache>
                <c:formatCode>General</c:formatCode>
                <c:ptCount val="9"/>
                <c:pt idx="0">
                  <c:v>9.622E-2</c:v>
                </c:pt>
                <c:pt idx="1">
                  <c:v>0.23050999999999999</c:v>
                </c:pt>
                <c:pt idx="2">
                  <c:v>0.30930000000000002</c:v>
                </c:pt>
                <c:pt idx="3">
                  <c:v>0.37596000000000002</c:v>
                </c:pt>
                <c:pt idx="4">
                  <c:v>0.41289999999999999</c:v>
                </c:pt>
                <c:pt idx="5">
                  <c:v>0.44235999999999998</c:v>
                </c:pt>
                <c:pt idx="6">
                  <c:v>0.45019999999999999</c:v>
                </c:pt>
                <c:pt idx="7">
                  <c:v>0.44947999999999999</c:v>
                </c:pt>
                <c:pt idx="8">
                  <c:v>0.44563999999999998</c:v>
                </c:pt>
              </c:numCache>
            </c:numRef>
          </c:yVal>
          <c:smooth val="1"/>
        </c:ser>
        <c:axId val="144048128"/>
        <c:axId val="143845248"/>
      </c:scatterChart>
      <c:valAx>
        <c:axId val="1438325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[m^3/s]</a:t>
                </a:r>
              </a:p>
            </c:rich>
          </c:tx>
          <c:layout/>
        </c:title>
        <c:numFmt formatCode="General" sourceLinked="1"/>
        <c:tickLblPos val="nextTo"/>
        <c:crossAx val="143843328"/>
        <c:crosses val="autoZero"/>
        <c:crossBetween val="midCat"/>
      </c:valAx>
      <c:valAx>
        <c:axId val="14384332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nb-NO"/>
                  <a:t>P_stat [Pa]</a:t>
                </a:r>
              </a:p>
            </c:rich>
          </c:tx>
          <c:layout/>
        </c:title>
        <c:numFmt formatCode="General" sourceLinked="1"/>
        <c:tickLblPos val="nextTo"/>
        <c:crossAx val="143832576"/>
        <c:crosses val="autoZero"/>
        <c:crossBetween val="midCat"/>
      </c:valAx>
      <c:valAx>
        <c:axId val="143845248"/>
        <c:scaling>
          <c:orientation val="minMax"/>
        </c:scaling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Virkningsgrad</a:t>
                </a:r>
              </a:p>
            </c:rich>
          </c:tx>
          <c:layout/>
        </c:title>
        <c:numFmt formatCode="General" sourceLinked="1"/>
        <c:tickLblPos val="nextTo"/>
        <c:crossAx val="144048128"/>
        <c:crosses val="max"/>
        <c:crossBetween val="midCat"/>
      </c:valAx>
      <c:valAx>
        <c:axId val="144048128"/>
        <c:scaling>
          <c:orientation val="minMax"/>
        </c:scaling>
        <c:delete val="1"/>
        <c:axPos val="b"/>
        <c:numFmt formatCode="General" sourceLinked="1"/>
        <c:tickLblPos val="none"/>
        <c:crossAx val="1438452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0531860543395859"/>
          <c:y val="2.7598748193345329E-2"/>
          <c:w val="7.5798625093185162E-2"/>
          <c:h val="0.36951031338377371"/>
        </c:manualLayout>
      </c:layout>
    </c:legend>
    <c:plotVisOnly val="1"/>
  </c:chart>
  <c:spPr>
    <a:ln>
      <a:noFill/>
    </a:ln>
  </c:spPr>
  <c:printSettings>
    <c:headerFooter/>
    <c:pageMargins b="0.78740157499999996" l="0.70000000000000018" r="0.70000000000000018" t="0.78740157499999996" header="0.30000000000000016" footer="0.30000000000000016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>
        <c:manualLayout>
          <c:layoutTarget val="inner"/>
          <c:xMode val="edge"/>
          <c:yMode val="edge"/>
          <c:x val="7.5711480203448214E-2"/>
          <c:y val="4.6208942293826716E-2"/>
          <c:w val="0.799290615817004"/>
          <c:h val="0.85791887261036248"/>
        </c:manualLayout>
      </c:layout>
      <c:scatterChart>
        <c:scatterStyle val="smoothMarker"/>
        <c:ser>
          <c:idx val="0"/>
          <c:order val="0"/>
          <c:tx>
            <c:v>1350 rpm</c:v>
          </c:tx>
          <c:xVal>
            <c:numRef>
              <c:f>'Ark1'!$G$2:$G$10</c:f>
              <c:numCache>
                <c:formatCode>General</c:formatCode>
                <c:ptCount val="9"/>
                <c:pt idx="0">
                  <c:v>6.0670000139979349E-2</c:v>
                </c:pt>
                <c:pt idx="1">
                  <c:v>0.10467117743444483</c:v>
                </c:pt>
                <c:pt idx="2">
                  <c:v>0.14970281219504983</c:v>
                </c:pt>
                <c:pt idx="3">
                  <c:v>0.21289528705880961</c:v>
                </c:pt>
                <c:pt idx="4">
                  <c:v>0.29533536971983737</c:v>
                </c:pt>
                <c:pt idx="5">
                  <c:v>0.36079990675623808</c:v>
                </c:pt>
                <c:pt idx="6">
                  <c:v>0.39805588007893533</c:v>
                </c:pt>
                <c:pt idx="7">
                  <c:v>0.42721614195075319</c:v>
                </c:pt>
                <c:pt idx="8">
                  <c:v>0.4554293735226782</c:v>
                </c:pt>
              </c:numCache>
            </c:numRef>
          </c:xVal>
          <c:yVal>
            <c:numRef>
              <c:f>'Ark1'!$H$2:$H$10</c:f>
              <c:numCache>
                <c:formatCode>General</c:formatCode>
                <c:ptCount val="9"/>
                <c:pt idx="0">
                  <c:v>372.97257632598149</c:v>
                </c:pt>
                <c:pt idx="1">
                  <c:v>344.11255753149044</c:v>
                </c:pt>
                <c:pt idx="2">
                  <c:v>327.24343271748972</c:v>
                </c:pt>
                <c:pt idx="3">
                  <c:v>308.17976786663473</c:v>
                </c:pt>
                <c:pt idx="4">
                  <c:v>284.34441109315935</c:v>
                </c:pt>
                <c:pt idx="5">
                  <c:v>265.51500814037303</c:v>
                </c:pt>
                <c:pt idx="6">
                  <c:v>251.08026061606611</c:v>
                </c:pt>
                <c:pt idx="7">
                  <c:v>238.12881705223592</c:v>
                </c:pt>
                <c:pt idx="8">
                  <c:v>223.42323513632945</c:v>
                </c:pt>
              </c:numCache>
            </c:numRef>
          </c:yVal>
          <c:smooth val="1"/>
        </c:ser>
        <c:ser>
          <c:idx val="2"/>
          <c:order val="1"/>
          <c:tx>
            <c:v>1480 rpm</c:v>
          </c:tx>
          <c:xVal>
            <c:numRef>
              <c:f>'Ark1'!$G$12:$G$20</c:f>
              <c:numCache>
                <c:formatCode>General</c:formatCode>
                <c:ptCount val="9"/>
                <c:pt idx="0">
                  <c:v>6.1665672059052816E-2</c:v>
                </c:pt>
                <c:pt idx="1">
                  <c:v>0.1136730364081153</c:v>
                </c:pt>
                <c:pt idx="2">
                  <c:v>0.16275443874208712</c:v>
                </c:pt>
                <c:pt idx="3">
                  <c:v>0.24112023427898507</c:v>
                </c:pt>
                <c:pt idx="4">
                  <c:v>0.31870848033804877</c:v>
                </c:pt>
                <c:pt idx="5">
                  <c:v>0.38737964737928116</c:v>
                </c:pt>
                <c:pt idx="6">
                  <c:v>0.44088567996905687</c:v>
                </c:pt>
                <c:pt idx="7">
                  <c:v>0.46898399241656769</c:v>
                </c:pt>
                <c:pt idx="8">
                  <c:v>0.49734153772626805</c:v>
                </c:pt>
              </c:numCache>
            </c:numRef>
          </c:xVal>
          <c:yVal>
            <c:numRef>
              <c:f>'Ark1'!$H$12:$H$20</c:f>
              <c:numCache>
                <c:formatCode>General</c:formatCode>
                <c:ptCount val="9"/>
                <c:pt idx="0">
                  <c:v>447.46685521338827</c:v>
                </c:pt>
                <c:pt idx="1">
                  <c:v>412.01737773417153</c:v>
                </c:pt>
                <c:pt idx="2">
                  <c:v>392.40499812239079</c:v>
                </c:pt>
                <c:pt idx="3">
                  <c:v>366.56948761158958</c:v>
                </c:pt>
                <c:pt idx="4">
                  <c:v>341.81399744513777</c:v>
                </c:pt>
                <c:pt idx="5">
                  <c:v>320.17554055587959</c:v>
                </c:pt>
                <c:pt idx="6">
                  <c:v>298.22457371353818</c:v>
                </c:pt>
                <c:pt idx="7">
                  <c:v>283.10119921441225</c:v>
                </c:pt>
                <c:pt idx="8">
                  <c:v>266.96589090995201</c:v>
                </c:pt>
              </c:numCache>
            </c:numRef>
          </c:yVal>
          <c:smooth val="1"/>
        </c:ser>
        <c:ser>
          <c:idx val="3"/>
          <c:order val="2"/>
          <c:tx>
            <c:v>1600 rpm</c:v>
          </c:tx>
          <c:xVal>
            <c:numRef>
              <c:f>'Ark1'!$G$22:$G$30</c:f>
              <c:numCache>
                <c:formatCode>General</c:formatCode>
                <c:ptCount val="9"/>
                <c:pt idx="0">
                  <c:v>6.2427152838763295E-2</c:v>
                </c:pt>
                <c:pt idx="1">
                  <c:v>0.12628852203896299</c:v>
                </c:pt>
                <c:pt idx="2">
                  <c:v>0.18032243843757081</c:v>
                </c:pt>
                <c:pt idx="3">
                  <c:v>0.25863952116737299</c:v>
                </c:pt>
                <c:pt idx="4">
                  <c:v>0.35040756780230009</c:v>
                </c:pt>
                <c:pt idx="5">
                  <c:v>0.41715290634491076</c:v>
                </c:pt>
                <c:pt idx="6">
                  <c:v>0.48080482109719358</c:v>
                </c:pt>
                <c:pt idx="7">
                  <c:v>0.50599678983187402</c:v>
                </c:pt>
                <c:pt idx="8">
                  <c:v>0.5372362458734482</c:v>
                </c:pt>
              </c:numCache>
            </c:numRef>
          </c:xVal>
          <c:yVal>
            <c:numRef>
              <c:f>'Ark1'!$H$22:$H$30</c:f>
              <c:numCache>
                <c:formatCode>General</c:formatCode>
                <c:ptCount val="9"/>
                <c:pt idx="0">
                  <c:v>523.58776754009398</c:v>
                </c:pt>
                <c:pt idx="1">
                  <c:v>478.9878022773741</c:v>
                </c:pt>
                <c:pt idx="2">
                  <c:v>456.29549699238748</c:v>
                </c:pt>
                <c:pt idx="3">
                  <c:v>428.66227122575174</c:v>
                </c:pt>
                <c:pt idx="4">
                  <c:v>396.54191917387044</c:v>
                </c:pt>
                <c:pt idx="5">
                  <c:v>373.55597732679917</c:v>
                </c:pt>
                <c:pt idx="6">
                  <c:v>344.29998069833562</c:v>
                </c:pt>
                <c:pt idx="7">
                  <c:v>330.04574628677597</c:v>
                </c:pt>
                <c:pt idx="8">
                  <c:v>310.72742199859175</c:v>
                </c:pt>
              </c:numCache>
            </c:numRef>
          </c:yVal>
          <c:smooth val="1"/>
        </c:ser>
        <c:ser>
          <c:idx val="1"/>
          <c:order val="3"/>
          <c:tx>
            <c:v>1750 rpm</c:v>
          </c:tx>
          <c:xVal>
            <c:numRef>
              <c:f>'Ark1'!$G$44:$G$52</c:f>
              <c:numCache>
                <c:formatCode>General</c:formatCode>
                <c:ptCount val="9"/>
                <c:pt idx="0">
                  <c:v>3.4035567502408479E-2</c:v>
                </c:pt>
                <c:pt idx="1">
                  <c:v>0.11589248316168901</c:v>
                </c:pt>
                <c:pt idx="2">
                  <c:v>0.18880497385828435</c:v>
                </c:pt>
                <c:pt idx="3">
                  <c:v>0.28063458188159984</c:v>
                </c:pt>
                <c:pt idx="4">
                  <c:v>0.3641005231578357</c:v>
                </c:pt>
                <c:pt idx="5">
                  <c:v>0.46263916843029157</c:v>
                </c:pt>
                <c:pt idx="6">
                  <c:v>0.52578812052243806</c:v>
                </c:pt>
                <c:pt idx="7">
                  <c:v>0.55239917095062097</c:v>
                </c:pt>
                <c:pt idx="8">
                  <c:v>0.58617255487648023</c:v>
                </c:pt>
              </c:numCache>
            </c:numRef>
          </c:xVal>
          <c:yVal>
            <c:numRef>
              <c:f>'Ark1'!$H$44:$H$52</c:f>
              <c:numCache>
                <c:formatCode>General</c:formatCode>
                <c:ptCount val="9"/>
                <c:pt idx="0">
                  <c:v>625.75961632627047</c:v>
                </c:pt>
                <c:pt idx="1">
                  <c:v>578.77307012878077</c:v>
                </c:pt>
                <c:pt idx="2">
                  <c:v>546.86494294861666</c:v>
                </c:pt>
                <c:pt idx="3">
                  <c:v>512.45848806789149</c:v>
                </c:pt>
                <c:pt idx="4">
                  <c:v>480.6325034033357</c:v>
                </c:pt>
                <c:pt idx="5">
                  <c:v>441.77873306982127</c:v>
                </c:pt>
                <c:pt idx="6">
                  <c:v>408.86422583763829</c:v>
                </c:pt>
                <c:pt idx="7">
                  <c:v>392.1334663833137</c:v>
                </c:pt>
                <c:pt idx="8">
                  <c:v>369.20230707017839</c:v>
                </c:pt>
              </c:numCache>
            </c:numRef>
          </c:yVal>
          <c:smooth val="1"/>
        </c:ser>
        <c:ser>
          <c:idx val="5"/>
          <c:order val="4"/>
          <c:tx>
            <c:v>1900 rpm</c:v>
          </c:tx>
          <c:xVal>
            <c:numRef>
              <c:f>'Ark1'!$G$55:$G$63</c:f>
              <c:numCache>
                <c:formatCode>General</c:formatCode>
                <c:ptCount val="9"/>
                <c:pt idx="0">
                  <c:v>3.6965059433185787E-2</c:v>
                </c:pt>
                <c:pt idx="1">
                  <c:v>0.12372321836071247</c:v>
                </c:pt>
                <c:pt idx="2">
                  <c:v>0.1961670064647642</c:v>
                </c:pt>
                <c:pt idx="3">
                  <c:v>0.29079439167019094</c:v>
                </c:pt>
                <c:pt idx="4">
                  <c:v>0.41106963640765193</c:v>
                </c:pt>
                <c:pt idx="5">
                  <c:v>0.50382133930904827</c:v>
                </c:pt>
                <c:pt idx="6">
                  <c:v>0.55603978799009712</c:v>
                </c:pt>
                <c:pt idx="7">
                  <c:v>0.58900650589364878</c:v>
                </c:pt>
                <c:pt idx="8">
                  <c:v>0.62590527931070106</c:v>
                </c:pt>
              </c:numCache>
            </c:numRef>
          </c:xVal>
          <c:yVal>
            <c:numRef>
              <c:f>'Ark1'!$H$55:$H$63</c:f>
              <c:numCache>
                <c:formatCode>General</c:formatCode>
                <c:ptCount val="9"/>
                <c:pt idx="0">
                  <c:v>730.74211427928765</c:v>
                </c:pt>
                <c:pt idx="1">
                  <c:v>675.48831790148722</c:v>
                </c:pt>
                <c:pt idx="2">
                  <c:v>640.6135309318297</c:v>
                </c:pt>
                <c:pt idx="3">
                  <c:v>602.57943328510066</c:v>
                </c:pt>
                <c:pt idx="4">
                  <c:v>553.85078695269328</c:v>
                </c:pt>
                <c:pt idx="5">
                  <c:v>512.37732323611522</c:v>
                </c:pt>
                <c:pt idx="6">
                  <c:v>483.35155504472266</c:v>
                </c:pt>
                <c:pt idx="7">
                  <c:v>457.89022596822343</c:v>
                </c:pt>
                <c:pt idx="8">
                  <c:v>430.11511908458772</c:v>
                </c:pt>
              </c:numCache>
            </c:numRef>
          </c:yVal>
          <c:smooth val="1"/>
        </c:ser>
        <c:ser>
          <c:idx val="4"/>
          <c:order val="5"/>
          <c:tx>
            <c:v>2000 rpm</c:v>
          </c:tx>
          <c:xVal>
            <c:numRef>
              <c:f>'Ark1'!$G$32:$G$40</c:f>
              <c:numCache>
                <c:formatCode>General</c:formatCode>
                <c:ptCount val="9"/>
                <c:pt idx="0">
                  <c:v>4.1972103192808127E-2</c:v>
                </c:pt>
                <c:pt idx="1">
                  <c:v>0.12380159320859831</c:v>
                </c:pt>
                <c:pt idx="2">
                  <c:v>0.2174780161853071</c:v>
                </c:pt>
                <c:pt idx="3">
                  <c:v>0.32643685710973008</c:v>
                </c:pt>
                <c:pt idx="4">
                  <c:v>0.42054776346190914</c:v>
                </c:pt>
                <c:pt idx="5">
                  <c:v>0.51209355717891791</c:v>
                </c:pt>
                <c:pt idx="6">
                  <c:v>0.590274396873261</c:v>
                </c:pt>
                <c:pt idx="7">
                  <c:v>0.62746255053927924</c:v>
                </c:pt>
                <c:pt idx="8">
                  <c:v>0.66639599596117505</c:v>
                </c:pt>
              </c:numCache>
            </c:numRef>
          </c:xVal>
          <c:yVal>
            <c:numRef>
              <c:f>'Ark1'!$H$32:$H$40</c:f>
              <c:numCache>
                <c:formatCode>General</c:formatCode>
                <c:ptCount val="9"/>
                <c:pt idx="0">
                  <c:v>810.38243336453229</c:v>
                </c:pt>
                <c:pt idx="1">
                  <c:v>753.49212925584163</c:v>
                </c:pt>
                <c:pt idx="2">
                  <c:v>706.36332451365718</c:v>
                </c:pt>
                <c:pt idx="3">
                  <c:v>659.58106809357923</c:v>
                </c:pt>
                <c:pt idx="4">
                  <c:v>620.09128581079528</c:v>
                </c:pt>
                <c:pt idx="5">
                  <c:v>578.90520632083974</c:v>
                </c:pt>
                <c:pt idx="6">
                  <c:v>534.15320341847291</c:v>
                </c:pt>
                <c:pt idx="7">
                  <c:v>507.83093895780956</c:v>
                </c:pt>
                <c:pt idx="8">
                  <c:v>478.27843363109753</c:v>
                </c:pt>
              </c:numCache>
            </c:numRef>
          </c:yVal>
          <c:smooth val="1"/>
        </c:ser>
        <c:axId val="152128896"/>
        <c:axId val="152136320"/>
      </c:scatterChart>
      <c:valAx>
        <c:axId val="152128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[m^3/s]</a:t>
                </a:r>
              </a:p>
            </c:rich>
          </c:tx>
          <c:layout/>
        </c:title>
        <c:numFmt formatCode="General" sourceLinked="1"/>
        <c:tickLblPos val="nextTo"/>
        <c:crossAx val="152136320"/>
        <c:crosses val="autoZero"/>
        <c:crossBetween val="midCat"/>
      </c:valAx>
      <c:valAx>
        <c:axId val="15213632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nb-NO"/>
                  <a:t>P_stat [Pa]</a:t>
                </a:r>
              </a:p>
            </c:rich>
          </c:tx>
          <c:layout/>
        </c:title>
        <c:numFmt formatCode="General" sourceLinked="1"/>
        <c:tickLblPos val="nextTo"/>
        <c:crossAx val="1521288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0531860543395859"/>
          <c:y val="2.7598748193345332E-2"/>
          <c:w val="7.2667191188040922E-2"/>
          <c:h val="0.18959801727563638"/>
        </c:manualLayout>
      </c:layout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>
        <c:manualLayout>
          <c:layoutTarget val="inner"/>
          <c:xMode val="edge"/>
          <c:yMode val="edge"/>
          <c:x val="7.2564351957972215E-2"/>
          <c:y val="4.4461454548256528E-2"/>
          <c:w val="0.799290615817004"/>
          <c:h val="0.85791887261036281"/>
        </c:manualLayout>
      </c:layout>
      <c:scatterChart>
        <c:scatterStyle val="smoothMarker"/>
        <c:ser>
          <c:idx val="0"/>
          <c:order val="0"/>
          <c:tx>
            <c:v>1350 rpm</c:v>
          </c:tx>
          <c:xVal>
            <c:numRef>
              <c:f>'Ark1'!$G$2:$G$10</c:f>
              <c:numCache>
                <c:formatCode>General</c:formatCode>
                <c:ptCount val="9"/>
                <c:pt idx="0">
                  <c:v>6.0670000139979349E-2</c:v>
                </c:pt>
                <c:pt idx="1">
                  <c:v>0.10467117743444483</c:v>
                </c:pt>
                <c:pt idx="2">
                  <c:v>0.14970281219504983</c:v>
                </c:pt>
                <c:pt idx="3">
                  <c:v>0.21289528705880961</c:v>
                </c:pt>
                <c:pt idx="4">
                  <c:v>0.29533536971983737</c:v>
                </c:pt>
                <c:pt idx="5">
                  <c:v>0.36079990675623808</c:v>
                </c:pt>
                <c:pt idx="6">
                  <c:v>0.39805588007893533</c:v>
                </c:pt>
                <c:pt idx="7">
                  <c:v>0.42721614195075319</c:v>
                </c:pt>
                <c:pt idx="8">
                  <c:v>0.4554293735226782</c:v>
                </c:pt>
              </c:numCache>
            </c:numRef>
          </c:xVal>
          <c:yVal>
            <c:numRef>
              <c:f>'Ark1'!$F$2:$F$10</c:f>
              <c:numCache>
                <c:formatCode>General</c:formatCode>
                <c:ptCount val="9"/>
                <c:pt idx="0">
                  <c:v>0.21199999999999999</c:v>
                </c:pt>
                <c:pt idx="1">
                  <c:v>0.26</c:v>
                </c:pt>
                <c:pt idx="2">
                  <c:v>0.313</c:v>
                </c:pt>
                <c:pt idx="3">
                  <c:v>0.37</c:v>
                </c:pt>
                <c:pt idx="4">
                  <c:v>0.41799999999999998</c:v>
                </c:pt>
                <c:pt idx="5">
                  <c:v>0.44400000000000001</c:v>
                </c:pt>
                <c:pt idx="6">
                  <c:v>0.45200000000000001</c:v>
                </c:pt>
                <c:pt idx="7">
                  <c:v>0.45300000000000001</c:v>
                </c:pt>
                <c:pt idx="8">
                  <c:v>0.44800000000000001</c:v>
                </c:pt>
              </c:numCache>
            </c:numRef>
          </c:yVal>
          <c:smooth val="1"/>
        </c:ser>
        <c:ser>
          <c:idx val="2"/>
          <c:order val="1"/>
          <c:tx>
            <c:v>1480 rpm</c:v>
          </c:tx>
          <c:xVal>
            <c:numRef>
              <c:f>'Ark1'!$G$12:$G$20</c:f>
              <c:numCache>
                <c:formatCode>General</c:formatCode>
                <c:ptCount val="9"/>
                <c:pt idx="0">
                  <c:v>6.1665672059052816E-2</c:v>
                </c:pt>
                <c:pt idx="1">
                  <c:v>0.1136730364081153</c:v>
                </c:pt>
                <c:pt idx="2">
                  <c:v>0.16275443874208712</c:v>
                </c:pt>
                <c:pt idx="3">
                  <c:v>0.24112023427898507</c:v>
                </c:pt>
                <c:pt idx="4">
                  <c:v>0.31870848033804877</c:v>
                </c:pt>
                <c:pt idx="5">
                  <c:v>0.38737964737928116</c:v>
                </c:pt>
                <c:pt idx="6">
                  <c:v>0.44088567996905687</c:v>
                </c:pt>
                <c:pt idx="7">
                  <c:v>0.46898399241656769</c:v>
                </c:pt>
                <c:pt idx="8">
                  <c:v>0.49734153772626805</c:v>
                </c:pt>
              </c:numCache>
            </c:numRef>
          </c:xVal>
          <c:yVal>
            <c:numRef>
              <c:f>'Ark1'!$F$12:$F$20</c:f>
              <c:numCache>
                <c:formatCode>General</c:formatCode>
                <c:ptCount val="9"/>
                <c:pt idx="0">
                  <c:v>0.2</c:v>
                </c:pt>
                <c:pt idx="1">
                  <c:v>0.26100000000000001</c:v>
                </c:pt>
                <c:pt idx="2">
                  <c:v>0.316</c:v>
                </c:pt>
                <c:pt idx="3">
                  <c:v>0.38</c:v>
                </c:pt>
                <c:pt idx="4">
                  <c:v>0.42</c:v>
                </c:pt>
                <c:pt idx="5">
                  <c:v>0.44500000000000001</c:v>
                </c:pt>
                <c:pt idx="6">
                  <c:v>0.45500000000000002</c:v>
                </c:pt>
                <c:pt idx="7">
                  <c:v>0.45500000000000002</c:v>
                </c:pt>
                <c:pt idx="8">
                  <c:v>0.45100000000000001</c:v>
                </c:pt>
              </c:numCache>
            </c:numRef>
          </c:yVal>
          <c:smooth val="1"/>
        </c:ser>
        <c:ser>
          <c:idx val="3"/>
          <c:order val="2"/>
          <c:tx>
            <c:v>1600 rpm</c:v>
          </c:tx>
          <c:xVal>
            <c:numRef>
              <c:f>'Ark1'!$G$22:$G$30</c:f>
              <c:numCache>
                <c:formatCode>General</c:formatCode>
                <c:ptCount val="9"/>
                <c:pt idx="0">
                  <c:v>6.2427152838763295E-2</c:v>
                </c:pt>
                <c:pt idx="1">
                  <c:v>0.12628852203896299</c:v>
                </c:pt>
                <c:pt idx="2">
                  <c:v>0.18032243843757081</c:v>
                </c:pt>
                <c:pt idx="3">
                  <c:v>0.25863952116737299</c:v>
                </c:pt>
                <c:pt idx="4">
                  <c:v>0.35040756780230009</c:v>
                </c:pt>
                <c:pt idx="5">
                  <c:v>0.41715290634491076</c:v>
                </c:pt>
                <c:pt idx="6">
                  <c:v>0.48080482109719358</c:v>
                </c:pt>
                <c:pt idx="7">
                  <c:v>0.50599678983187402</c:v>
                </c:pt>
                <c:pt idx="8">
                  <c:v>0.5372362458734482</c:v>
                </c:pt>
              </c:numCache>
            </c:numRef>
          </c:xVal>
          <c:yVal>
            <c:numRef>
              <c:f>'Ark1'!$F$22:$F$30</c:f>
              <c:numCache>
                <c:formatCode>General</c:formatCode>
                <c:ptCount val="9"/>
                <c:pt idx="0">
                  <c:v>0.19</c:v>
                </c:pt>
                <c:pt idx="1">
                  <c:v>0.26600000000000001</c:v>
                </c:pt>
                <c:pt idx="2">
                  <c:v>0.32300000000000001</c:v>
                </c:pt>
                <c:pt idx="3">
                  <c:v>0.38200000000000001</c:v>
                </c:pt>
                <c:pt idx="4">
                  <c:v>0.42499999999999999</c:v>
                </c:pt>
                <c:pt idx="5">
                  <c:v>0.44800000000000001</c:v>
                </c:pt>
                <c:pt idx="6">
                  <c:v>0.45800000000000002</c:v>
                </c:pt>
                <c:pt idx="7">
                  <c:v>0.45700000000000002</c:v>
                </c:pt>
                <c:pt idx="8">
                  <c:v>0.45300000000000001</c:v>
                </c:pt>
              </c:numCache>
            </c:numRef>
          </c:yVal>
          <c:smooth val="1"/>
        </c:ser>
        <c:ser>
          <c:idx val="1"/>
          <c:order val="3"/>
          <c:tx>
            <c:v>1750 rpm</c:v>
          </c:tx>
          <c:xVal>
            <c:numRef>
              <c:f>'Ark1'!$G$44:$G$52</c:f>
              <c:numCache>
                <c:formatCode>General</c:formatCode>
                <c:ptCount val="9"/>
                <c:pt idx="0">
                  <c:v>3.4035567502408479E-2</c:v>
                </c:pt>
                <c:pt idx="1">
                  <c:v>0.11589248316168901</c:v>
                </c:pt>
                <c:pt idx="2">
                  <c:v>0.18880497385828435</c:v>
                </c:pt>
                <c:pt idx="3">
                  <c:v>0.28063458188159984</c:v>
                </c:pt>
                <c:pt idx="4">
                  <c:v>0.3641005231578357</c:v>
                </c:pt>
                <c:pt idx="5">
                  <c:v>0.46263916843029157</c:v>
                </c:pt>
                <c:pt idx="6">
                  <c:v>0.52578812052243806</c:v>
                </c:pt>
                <c:pt idx="7">
                  <c:v>0.55239917095062097</c:v>
                </c:pt>
                <c:pt idx="8">
                  <c:v>0.58617255487648023</c:v>
                </c:pt>
              </c:numCache>
            </c:numRef>
          </c:xVal>
          <c:yVal>
            <c:numRef>
              <c:f>'Ark1'!$F$44:$F$52</c:f>
              <c:numCache>
                <c:formatCode>General</c:formatCode>
                <c:ptCount val="9"/>
                <c:pt idx="0">
                  <c:v>9.622E-2</c:v>
                </c:pt>
                <c:pt idx="1">
                  <c:v>0.23050999999999999</c:v>
                </c:pt>
                <c:pt idx="2">
                  <c:v>0.30930000000000002</c:v>
                </c:pt>
                <c:pt idx="3">
                  <c:v>0.37596000000000002</c:v>
                </c:pt>
                <c:pt idx="4">
                  <c:v>0.41289999999999999</c:v>
                </c:pt>
                <c:pt idx="5">
                  <c:v>0.44235999999999998</c:v>
                </c:pt>
                <c:pt idx="6">
                  <c:v>0.45019999999999999</c:v>
                </c:pt>
                <c:pt idx="7">
                  <c:v>0.44947999999999999</c:v>
                </c:pt>
                <c:pt idx="8">
                  <c:v>0.44563999999999998</c:v>
                </c:pt>
              </c:numCache>
            </c:numRef>
          </c:yVal>
          <c:smooth val="1"/>
        </c:ser>
        <c:ser>
          <c:idx val="5"/>
          <c:order val="4"/>
          <c:tx>
            <c:v>1900 rpm</c:v>
          </c:tx>
          <c:xVal>
            <c:numRef>
              <c:f>'Ark1'!$G$55:$G$63</c:f>
              <c:numCache>
                <c:formatCode>General</c:formatCode>
                <c:ptCount val="9"/>
                <c:pt idx="0">
                  <c:v>3.6965059433185787E-2</c:v>
                </c:pt>
                <c:pt idx="1">
                  <c:v>0.12372321836071247</c:v>
                </c:pt>
                <c:pt idx="2">
                  <c:v>0.1961670064647642</c:v>
                </c:pt>
                <c:pt idx="3">
                  <c:v>0.29079439167019094</c:v>
                </c:pt>
                <c:pt idx="4">
                  <c:v>0.41106963640765193</c:v>
                </c:pt>
                <c:pt idx="5">
                  <c:v>0.50382133930904827</c:v>
                </c:pt>
                <c:pt idx="6">
                  <c:v>0.55603978799009712</c:v>
                </c:pt>
                <c:pt idx="7">
                  <c:v>0.58900650589364878</c:v>
                </c:pt>
                <c:pt idx="8">
                  <c:v>0.62590527931070106</c:v>
                </c:pt>
              </c:numCache>
            </c:numRef>
          </c:xVal>
          <c:yVal>
            <c:numRef>
              <c:f>'Ark1'!$F$55:$F$63</c:f>
              <c:numCache>
                <c:formatCode>General</c:formatCode>
                <c:ptCount val="9"/>
                <c:pt idx="0">
                  <c:v>9.7030000000000005E-2</c:v>
                </c:pt>
                <c:pt idx="1">
                  <c:v>0.22805</c:v>
                </c:pt>
                <c:pt idx="2">
                  <c:v>0.30401</c:v>
                </c:pt>
                <c:pt idx="3">
                  <c:v>0.37129000000000001</c:v>
                </c:pt>
                <c:pt idx="4">
                  <c:v>0.42159999999999997</c:v>
                </c:pt>
                <c:pt idx="5">
                  <c:v>0.44517000000000001</c:v>
                </c:pt>
                <c:pt idx="6">
                  <c:v>0.45190999999999998</c:v>
                </c:pt>
                <c:pt idx="7">
                  <c:v>0.44811000000000001</c:v>
                </c:pt>
                <c:pt idx="8">
                  <c:v>0.44330000000000003</c:v>
                </c:pt>
              </c:numCache>
            </c:numRef>
          </c:yVal>
          <c:smooth val="1"/>
        </c:ser>
        <c:ser>
          <c:idx val="4"/>
          <c:order val="5"/>
          <c:tx>
            <c:v>2000 rpm</c:v>
          </c:tx>
          <c:xVal>
            <c:numRef>
              <c:f>'Ark1'!$G$32:$G$40</c:f>
              <c:numCache>
                <c:formatCode>General</c:formatCode>
                <c:ptCount val="9"/>
                <c:pt idx="0">
                  <c:v>4.1972103192808127E-2</c:v>
                </c:pt>
                <c:pt idx="1">
                  <c:v>0.12380159320859831</c:v>
                </c:pt>
                <c:pt idx="2">
                  <c:v>0.2174780161853071</c:v>
                </c:pt>
                <c:pt idx="3">
                  <c:v>0.32643685710973008</c:v>
                </c:pt>
                <c:pt idx="4">
                  <c:v>0.42054776346190914</c:v>
                </c:pt>
                <c:pt idx="5">
                  <c:v>0.51209355717891791</c:v>
                </c:pt>
                <c:pt idx="6">
                  <c:v>0.590274396873261</c:v>
                </c:pt>
                <c:pt idx="7">
                  <c:v>0.62746255053927924</c:v>
                </c:pt>
                <c:pt idx="8">
                  <c:v>0.66639599596117505</c:v>
                </c:pt>
              </c:numCache>
            </c:numRef>
          </c:xVal>
          <c:yVal>
            <c:numRef>
              <c:f>'Ark1'!$F$32:$F$40</c:f>
              <c:numCache>
                <c:formatCode>General</c:formatCode>
                <c:ptCount val="9"/>
                <c:pt idx="0">
                  <c:v>0.10199999999999999</c:v>
                </c:pt>
                <c:pt idx="1">
                  <c:v>0.223</c:v>
                </c:pt>
                <c:pt idx="2">
                  <c:v>0.313</c:v>
                </c:pt>
                <c:pt idx="3">
                  <c:v>0.38200000000000001</c:v>
                </c:pt>
                <c:pt idx="4">
                  <c:v>0.41899999999999998</c:v>
                </c:pt>
                <c:pt idx="5">
                  <c:v>0.44400000000000001</c:v>
                </c:pt>
                <c:pt idx="6">
                  <c:v>0.45500000000000002</c:v>
                </c:pt>
                <c:pt idx="7">
                  <c:v>0.45500000000000002</c:v>
                </c:pt>
                <c:pt idx="8">
                  <c:v>0.45200000000000001</c:v>
                </c:pt>
              </c:numCache>
            </c:numRef>
          </c:yVal>
          <c:smooth val="1"/>
        </c:ser>
        <c:axId val="147766656"/>
        <c:axId val="147935232"/>
      </c:scatterChart>
      <c:valAx>
        <c:axId val="147766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[m^3/s]</a:t>
                </a:r>
              </a:p>
            </c:rich>
          </c:tx>
          <c:layout/>
        </c:title>
        <c:numFmt formatCode="General" sourceLinked="1"/>
        <c:tickLblPos val="nextTo"/>
        <c:crossAx val="147935232"/>
        <c:crosses val="autoZero"/>
        <c:crossBetween val="midCat"/>
      </c:valAx>
      <c:valAx>
        <c:axId val="14793523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nb-NO"/>
                  <a:t>Virknings</a:t>
                </a:r>
              </a:p>
              <a:p>
                <a:pPr>
                  <a:defRPr/>
                </a:pPr>
                <a:r>
                  <a:rPr lang="nb-NO"/>
                  <a:t>grad</a:t>
                </a:r>
              </a:p>
            </c:rich>
          </c:tx>
          <c:layout>
            <c:manualLayout>
              <c:xMode val="edge"/>
              <c:yMode val="edge"/>
              <c:x val="0"/>
              <c:y val="0.40228942910263332"/>
            </c:manualLayout>
          </c:layout>
        </c:title>
        <c:numFmt formatCode="General" sourceLinked="1"/>
        <c:tickLblPos val="nextTo"/>
        <c:crossAx val="1477666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0531860543395859"/>
          <c:y val="2.7598748193345332E-2"/>
          <c:w val="7.2667191188040922E-2"/>
          <c:h val="0.18959801727563641"/>
        </c:manualLayout>
      </c:layout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582388</xdr:colOff>
      <xdr:row>42</xdr:row>
      <xdr:rowOff>176894</xdr:rowOff>
    </xdr:from>
    <xdr:to>
      <xdr:col>40</xdr:col>
      <xdr:colOff>496663</xdr:colOff>
      <xdr:row>82</xdr:row>
      <xdr:rowOff>14970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585106</xdr:colOff>
      <xdr:row>39</xdr:row>
      <xdr:rowOff>1</xdr:rowOff>
    </xdr:from>
    <xdr:to>
      <xdr:col>27</xdr:col>
      <xdr:colOff>517071</xdr:colOff>
      <xdr:row>75</xdr:row>
      <xdr:rowOff>176894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68035</xdr:colOff>
      <xdr:row>38</xdr:row>
      <xdr:rowOff>40821</xdr:rowOff>
    </xdr:from>
    <xdr:to>
      <xdr:col>30</xdr:col>
      <xdr:colOff>190500</xdr:colOff>
      <xdr:row>75</xdr:row>
      <xdr:rowOff>68035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6"/>
  <sheetViews>
    <sheetView tabSelected="1" topLeftCell="C1" zoomScale="70" zoomScaleNormal="70" workbookViewId="0">
      <selection activeCell="D1" sqref="D1"/>
    </sheetView>
  </sheetViews>
  <sheetFormatPr baseColWidth="10" defaultRowHeight="15"/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13</v>
      </c>
      <c r="H1" t="s">
        <v>14</v>
      </c>
      <c r="I1" t="s">
        <v>6</v>
      </c>
      <c r="J1" t="s">
        <v>7</v>
      </c>
      <c r="K1" t="s">
        <v>8</v>
      </c>
      <c r="L1" t="s">
        <v>9</v>
      </c>
      <c r="N1" t="s">
        <v>18</v>
      </c>
      <c r="O1" t="s">
        <v>19</v>
      </c>
      <c r="P1" t="s">
        <v>20</v>
      </c>
    </row>
    <row r="2" spans="1:16">
      <c r="A2">
        <v>1.2050000000000001</v>
      </c>
      <c r="B2">
        <v>377.041</v>
      </c>
      <c r="C2">
        <v>6.0999999999999999E-2</v>
      </c>
      <c r="D2">
        <v>0.76700000000000002</v>
      </c>
      <c r="E2">
        <v>1357.3430000000001</v>
      </c>
      <c r="F2">
        <v>0.21199999999999999</v>
      </c>
      <c r="G2">
        <f>C2*1350/E2</f>
        <v>6.0670000139979349E-2</v>
      </c>
      <c r="H2">
        <f>B2*(1350/E2)^2</f>
        <v>372.97257632598149</v>
      </c>
      <c r="I2">
        <v>0.626</v>
      </c>
      <c r="J2">
        <v>30.9</v>
      </c>
      <c r="K2">
        <v>49</v>
      </c>
      <c r="L2">
        <v>90</v>
      </c>
    </row>
    <row r="3" spans="1:16">
      <c r="A3">
        <v>1.2050000000000001</v>
      </c>
      <c r="B3">
        <v>346.27800000000002</v>
      </c>
      <c r="C3">
        <v>0.105</v>
      </c>
      <c r="D3">
        <v>0.98599999999999999</v>
      </c>
      <c r="E3">
        <v>1354.241</v>
      </c>
      <c r="F3">
        <v>0.26</v>
      </c>
      <c r="G3">
        <f t="shared" ref="G3:G10" si="0">C3*1350/E3</f>
        <v>0.10467117743444483</v>
      </c>
      <c r="H3">
        <f t="shared" ref="H3:H10" si="1">B3*(1350/E3)^2</f>
        <v>344.11255753149044</v>
      </c>
      <c r="I3">
        <v>0.61899999999999999</v>
      </c>
      <c r="J3">
        <v>10</v>
      </c>
      <c r="K3">
        <v>49</v>
      </c>
      <c r="L3">
        <v>60</v>
      </c>
    </row>
    <row r="4" spans="1:16">
      <c r="A4">
        <v>1.2050000000000001</v>
      </c>
      <c r="B4">
        <v>328.54399999999998</v>
      </c>
      <c r="C4">
        <v>0.15</v>
      </c>
      <c r="D4">
        <v>1.1140000000000001</v>
      </c>
      <c r="E4">
        <v>1352.68</v>
      </c>
      <c r="F4">
        <v>0.313</v>
      </c>
      <c r="G4">
        <f t="shared" si="0"/>
        <v>0.14970281219504983</v>
      </c>
      <c r="H4">
        <f t="shared" si="1"/>
        <v>327.24343271748972</v>
      </c>
      <c r="I4">
        <v>0.61499999999999999</v>
      </c>
      <c r="J4">
        <v>5.0999999999999996</v>
      </c>
      <c r="K4">
        <v>49</v>
      </c>
      <c r="L4">
        <v>50</v>
      </c>
    </row>
    <row r="5" spans="1:16">
      <c r="A5">
        <v>1.2050000000000001</v>
      </c>
      <c r="B5">
        <v>308.483</v>
      </c>
      <c r="C5">
        <v>0.21299999999999999</v>
      </c>
      <c r="D5">
        <v>1.256</v>
      </c>
      <c r="E5">
        <v>1350.664</v>
      </c>
      <c r="F5">
        <v>0.37</v>
      </c>
      <c r="G5">
        <f t="shared" si="0"/>
        <v>0.21289528705880961</v>
      </c>
      <c r="H5">
        <f t="shared" si="1"/>
        <v>308.17976786663473</v>
      </c>
      <c r="I5">
        <v>0.61199999999999999</v>
      </c>
      <c r="J5">
        <v>2.6</v>
      </c>
      <c r="K5">
        <v>49</v>
      </c>
      <c r="L5">
        <v>40</v>
      </c>
    </row>
    <row r="6" spans="1:16">
      <c r="A6">
        <v>1.2050000000000001</v>
      </c>
      <c r="B6">
        <v>283.69900000000001</v>
      </c>
      <c r="C6">
        <v>0.29499999999999998</v>
      </c>
      <c r="D6">
        <v>1.4159999999999999</v>
      </c>
      <c r="E6">
        <v>1348.4670000000001</v>
      </c>
      <c r="F6">
        <v>0.41799999999999998</v>
      </c>
      <c r="G6">
        <f t="shared" si="0"/>
        <v>0.29533536971983737</v>
      </c>
      <c r="H6">
        <f t="shared" si="1"/>
        <v>284.34441109315935</v>
      </c>
      <c r="I6">
        <v>0.61</v>
      </c>
      <c r="J6">
        <v>1.5</v>
      </c>
      <c r="K6">
        <v>49</v>
      </c>
      <c r="L6">
        <v>30</v>
      </c>
    </row>
    <row r="7" spans="1:16">
      <c r="A7">
        <v>1.2050000000000001</v>
      </c>
      <c r="B7">
        <v>264.339</v>
      </c>
      <c r="C7">
        <v>0.36</v>
      </c>
      <c r="D7">
        <v>1.5169999999999999</v>
      </c>
      <c r="E7">
        <v>1347.0070000000001</v>
      </c>
      <c r="F7">
        <v>0.44400000000000001</v>
      </c>
      <c r="G7">
        <f t="shared" si="0"/>
        <v>0.36079990675623808</v>
      </c>
      <c r="H7">
        <f t="shared" si="1"/>
        <v>265.51500814037303</v>
      </c>
      <c r="I7">
        <v>0.60899999999999999</v>
      </c>
      <c r="J7">
        <v>1.2</v>
      </c>
      <c r="K7">
        <v>49</v>
      </c>
      <c r="L7">
        <v>20</v>
      </c>
    </row>
    <row r="8" spans="1:16">
      <c r="A8">
        <v>1.2050000000000001</v>
      </c>
      <c r="B8">
        <v>249.75</v>
      </c>
      <c r="C8">
        <v>0.39700000000000002</v>
      </c>
      <c r="D8">
        <v>1.5580000000000001</v>
      </c>
      <c r="E8">
        <v>1346.4190000000001</v>
      </c>
      <c r="F8">
        <v>0.45200000000000001</v>
      </c>
      <c r="G8">
        <f t="shared" si="0"/>
        <v>0.39805588007893533</v>
      </c>
      <c r="H8">
        <f t="shared" si="1"/>
        <v>251.08026061606611</v>
      </c>
      <c r="I8">
        <v>0.60799999999999998</v>
      </c>
      <c r="J8">
        <v>1.1000000000000001</v>
      </c>
      <c r="K8">
        <v>49</v>
      </c>
      <c r="L8">
        <v>10</v>
      </c>
    </row>
    <row r="9" spans="1:16">
      <c r="A9">
        <v>1.2050000000000001</v>
      </c>
      <c r="B9">
        <v>236.77500000000001</v>
      </c>
      <c r="C9">
        <v>0.42599999999999999</v>
      </c>
      <c r="D9">
        <v>1.581</v>
      </c>
      <c r="E9">
        <v>1346.1569999999999</v>
      </c>
      <c r="F9">
        <v>0.45300000000000001</v>
      </c>
      <c r="G9">
        <f t="shared" si="0"/>
        <v>0.42721614195075319</v>
      </c>
      <c r="H9">
        <f t="shared" si="1"/>
        <v>238.12881705223592</v>
      </c>
      <c r="I9">
        <v>0.60799999999999998</v>
      </c>
      <c r="J9">
        <v>1.1000000000000001</v>
      </c>
      <c r="K9">
        <v>49</v>
      </c>
      <c r="L9">
        <v>0</v>
      </c>
    </row>
    <row r="10" spans="1:16">
      <c r="A10">
        <v>1.2050000000000001</v>
      </c>
      <c r="B10">
        <v>222.023</v>
      </c>
      <c r="C10">
        <v>0.45400000000000001</v>
      </c>
      <c r="D10">
        <v>1.597</v>
      </c>
      <c r="E10">
        <v>1345.7629999999999</v>
      </c>
      <c r="F10">
        <v>0.44800000000000001</v>
      </c>
      <c r="G10">
        <f t="shared" si="0"/>
        <v>0.4554293735226782</v>
      </c>
      <c r="H10">
        <f t="shared" si="1"/>
        <v>223.42323513632945</v>
      </c>
      <c r="I10">
        <v>0.60799999999999998</v>
      </c>
      <c r="J10">
        <v>1</v>
      </c>
      <c r="K10">
        <v>49</v>
      </c>
      <c r="L10" t="s">
        <v>10</v>
      </c>
    </row>
    <row r="11" spans="1:16">
      <c r="L11" t="s">
        <v>11</v>
      </c>
    </row>
    <row r="12" spans="1:16">
      <c r="A12">
        <v>1.2050000000000001</v>
      </c>
      <c r="B12">
        <v>452.33199999999999</v>
      </c>
      <c r="C12">
        <v>6.2E-2</v>
      </c>
      <c r="D12">
        <v>0.90100000000000002</v>
      </c>
      <c r="E12">
        <v>1488.0239999999999</v>
      </c>
      <c r="F12">
        <v>0.2</v>
      </c>
      <c r="G12">
        <f>C12*1480/E12</f>
        <v>6.1665672059052816E-2</v>
      </c>
      <c r="H12">
        <f>B12*(1480/E12)^2</f>
        <v>447.46685521338827</v>
      </c>
      <c r="I12">
        <v>0.626</v>
      </c>
      <c r="J12">
        <v>30.3</v>
      </c>
      <c r="K12">
        <v>53.783000000000001</v>
      </c>
      <c r="L12">
        <v>90</v>
      </c>
    </row>
    <row r="13" spans="1:16">
      <c r="A13">
        <v>1.2050000000000001</v>
      </c>
      <c r="B13">
        <v>414.39100000000002</v>
      </c>
      <c r="C13">
        <v>0.114</v>
      </c>
      <c r="D13">
        <v>1.165</v>
      </c>
      <c r="E13">
        <v>1484.2570000000001</v>
      </c>
      <c r="F13">
        <v>0.26100000000000001</v>
      </c>
      <c r="G13">
        <f t="shared" ref="G13:G20" si="2">C13*1480/E13</f>
        <v>0.1136730364081153</v>
      </c>
      <c r="H13">
        <f t="shared" ref="H13:H20" si="3">B13*(1480/E13)^2</f>
        <v>412.01737773417153</v>
      </c>
      <c r="I13">
        <v>0.61799999999999999</v>
      </c>
      <c r="J13">
        <v>8.6999999999999993</v>
      </c>
      <c r="K13">
        <v>53.783000000000001</v>
      </c>
      <c r="L13">
        <v>60</v>
      </c>
    </row>
    <row r="14" spans="1:16">
      <c r="A14">
        <v>1.2050000000000001</v>
      </c>
      <c r="B14">
        <v>393.59</v>
      </c>
      <c r="C14">
        <v>0.16300000000000001</v>
      </c>
      <c r="D14">
        <v>1.3080000000000001</v>
      </c>
      <c r="E14">
        <v>1482.2329999999999</v>
      </c>
      <c r="F14">
        <v>0.316</v>
      </c>
      <c r="G14">
        <f t="shared" si="2"/>
        <v>0.16275443874208712</v>
      </c>
      <c r="H14">
        <f t="shared" si="3"/>
        <v>392.40499812239079</v>
      </c>
      <c r="I14">
        <v>0.61499999999999999</v>
      </c>
      <c r="J14">
        <v>4.3</v>
      </c>
      <c r="K14">
        <v>53.783000000000001</v>
      </c>
      <c r="L14">
        <v>50</v>
      </c>
    </row>
    <row r="15" spans="1:16">
      <c r="A15">
        <v>1.2050000000000001</v>
      </c>
      <c r="B15">
        <v>366.20400000000001</v>
      </c>
      <c r="C15">
        <v>0.24099999999999999</v>
      </c>
      <c r="D15">
        <v>1.4990000000000001</v>
      </c>
      <c r="E15">
        <v>1479.2619999999999</v>
      </c>
      <c r="F15">
        <v>0.38</v>
      </c>
      <c r="G15">
        <f t="shared" si="2"/>
        <v>0.24112023427898507</v>
      </c>
      <c r="H15">
        <f t="shared" si="3"/>
        <v>366.56948761158958</v>
      </c>
      <c r="I15">
        <v>0.61099999999999999</v>
      </c>
      <c r="J15">
        <v>2.1</v>
      </c>
      <c r="K15">
        <v>53.783000000000001</v>
      </c>
      <c r="L15">
        <v>40</v>
      </c>
    </row>
    <row r="16" spans="1:16">
      <c r="A16">
        <v>1.2050000000000001</v>
      </c>
      <c r="B16">
        <v>340.29599999999999</v>
      </c>
      <c r="C16">
        <v>0.318</v>
      </c>
      <c r="D16">
        <v>1.665</v>
      </c>
      <c r="E16">
        <v>1476.71</v>
      </c>
      <c r="F16">
        <v>0.42</v>
      </c>
      <c r="G16">
        <f t="shared" si="2"/>
        <v>0.31870848033804877</v>
      </c>
      <c r="H16">
        <f t="shared" si="3"/>
        <v>341.81399744513777</v>
      </c>
      <c r="I16">
        <v>0.61</v>
      </c>
      <c r="J16">
        <v>1.4</v>
      </c>
      <c r="K16">
        <v>53.783000000000001</v>
      </c>
      <c r="L16">
        <v>30</v>
      </c>
    </row>
    <row r="17" spans="1:12">
      <c r="A17">
        <v>1.2050000000000001</v>
      </c>
      <c r="B17">
        <v>317.899</v>
      </c>
      <c r="C17">
        <v>0.38600000000000001</v>
      </c>
      <c r="D17">
        <v>1.7829999999999999</v>
      </c>
      <c r="E17">
        <v>1474.729</v>
      </c>
      <c r="F17">
        <v>0.44500000000000001</v>
      </c>
      <c r="G17">
        <f t="shared" si="2"/>
        <v>0.38737964737928116</v>
      </c>
      <c r="H17">
        <f t="shared" si="3"/>
        <v>320.17554055587959</v>
      </c>
      <c r="I17">
        <v>0.60899999999999999</v>
      </c>
      <c r="J17">
        <v>1.2</v>
      </c>
      <c r="K17">
        <v>53.783000000000001</v>
      </c>
      <c r="L17">
        <v>20</v>
      </c>
    </row>
    <row r="18" spans="1:12">
      <c r="A18">
        <v>1.2050000000000001</v>
      </c>
      <c r="B18">
        <v>295.67899999999997</v>
      </c>
      <c r="C18">
        <v>0.439</v>
      </c>
      <c r="D18">
        <v>1.8460000000000001</v>
      </c>
      <c r="E18">
        <v>1473.67</v>
      </c>
      <c r="F18">
        <v>0.45500000000000002</v>
      </c>
      <c r="G18">
        <f t="shared" si="2"/>
        <v>0.44088567996905687</v>
      </c>
      <c r="H18">
        <f t="shared" si="3"/>
        <v>298.22457371353818</v>
      </c>
      <c r="I18">
        <v>0.60799999999999998</v>
      </c>
      <c r="J18">
        <v>1.1000000000000001</v>
      </c>
      <c r="K18">
        <v>53.783000000000001</v>
      </c>
      <c r="L18">
        <v>10</v>
      </c>
    </row>
    <row r="19" spans="1:12">
      <c r="A19">
        <v>1.2050000000000001</v>
      </c>
      <c r="B19">
        <v>280.71100000000001</v>
      </c>
      <c r="C19">
        <v>0.46700000000000003</v>
      </c>
      <c r="D19">
        <v>1.8660000000000001</v>
      </c>
      <c r="E19">
        <v>1473.739</v>
      </c>
      <c r="F19">
        <v>0.45500000000000002</v>
      </c>
      <c r="G19">
        <f t="shared" si="2"/>
        <v>0.46898399241656769</v>
      </c>
      <c r="H19">
        <f t="shared" si="3"/>
        <v>283.10119921441225</v>
      </c>
      <c r="I19">
        <v>0.60799999999999998</v>
      </c>
      <c r="J19">
        <v>1</v>
      </c>
      <c r="K19">
        <v>53.783000000000001</v>
      </c>
      <c r="L19">
        <v>0</v>
      </c>
    </row>
    <row r="20" spans="1:12">
      <c r="A20">
        <v>1.2050000000000001</v>
      </c>
      <c r="B20">
        <v>264.45800000000003</v>
      </c>
      <c r="C20">
        <v>0.495</v>
      </c>
      <c r="D20">
        <v>1.881</v>
      </c>
      <c r="E20">
        <v>1473.0319999999999</v>
      </c>
      <c r="F20">
        <v>0.45100000000000001</v>
      </c>
      <c r="G20">
        <f t="shared" si="2"/>
        <v>0.49734153772626805</v>
      </c>
      <c r="H20">
        <f t="shared" si="3"/>
        <v>266.96589090995201</v>
      </c>
      <c r="I20">
        <v>0.60699999999999998</v>
      </c>
      <c r="J20">
        <v>1</v>
      </c>
      <c r="K20">
        <v>53.783000000000001</v>
      </c>
    </row>
    <row r="21" spans="1:12">
      <c r="L21" t="s">
        <v>12</v>
      </c>
    </row>
    <row r="22" spans="1:12">
      <c r="A22">
        <v>1.2050000000000001</v>
      </c>
      <c r="B22">
        <v>533.24099999999999</v>
      </c>
      <c r="C22">
        <v>6.3E-2</v>
      </c>
      <c r="D22">
        <v>1.046</v>
      </c>
      <c r="E22">
        <v>1614.682</v>
      </c>
      <c r="F22">
        <v>0.19</v>
      </c>
      <c r="G22">
        <f>C22*1600/E22</f>
        <v>6.2427152838763295E-2</v>
      </c>
      <c r="H22">
        <f>B22*(1600/E22)^2</f>
        <v>523.58776754009398</v>
      </c>
      <c r="I22">
        <v>0.626</v>
      </c>
      <c r="J22">
        <v>2904</v>
      </c>
      <c r="K22">
        <v>58.48</v>
      </c>
      <c r="L22">
        <v>90</v>
      </c>
    </row>
    <row r="23" spans="1:12">
      <c r="A23">
        <v>1.2050000000000001</v>
      </c>
      <c r="B23">
        <v>484.4</v>
      </c>
      <c r="C23">
        <v>0.127</v>
      </c>
      <c r="D23">
        <v>1.3680000000000001</v>
      </c>
      <c r="E23">
        <v>1609.0139999999999</v>
      </c>
      <c r="F23">
        <v>0.26600000000000001</v>
      </c>
      <c r="G23">
        <f t="shared" ref="G23:G30" si="4">C23*1600/E23</f>
        <v>0.12628852203896299</v>
      </c>
      <c r="H23">
        <f t="shared" ref="H23:H30" si="5">B23*(1600/E23)^2</f>
        <v>478.9878022773741</v>
      </c>
      <c r="I23">
        <v>0.61699999999999999</v>
      </c>
      <c r="J23">
        <v>7.1</v>
      </c>
      <c r="K23">
        <v>58.48</v>
      </c>
      <c r="L23">
        <v>60</v>
      </c>
    </row>
    <row r="24" spans="1:12">
      <c r="A24">
        <v>1.2050000000000001</v>
      </c>
      <c r="B24">
        <v>459.73099999999999</v>
      </c>
      <c r="C24">
        <v>0.18099999999999999</v>
      </c>
      <c r="D24">
        <v>1.536</v>
      </c>
      <c r="E24">
        <v>1606.0119999999999</v>
      </c>
      <c r="F24">
        <v>0.32300000000000001</v>
      </c>
      <c r="G24">
        <f t="shared" si="4"/>
        <v>0.18032243843757081</v>
      </c>
      <c r="H24">
        <f t="shared" si="5"/>
        <v>456.29549699238748</v>
      </c>
      <c r="I24">
        <v>0.61399999999999999</v>
      </c>
      <c r="J24">
        <v>3.5</v>
      </c>
      <c r="K24">
        <v>58.48</v>
      </c>
      <c r="L24">
        <v>50</v>
      </c>
    </row>
    <row r="25" spans="1:12">
      <c r="A25">
        <v>1.2050000000000001</v>
      </c>
      <c r="B25">
        <v>429.858</v>
      </c>
      <c r="C25">
        <v>0.25900000000000001</v>
      </c>
      <c r="D25">
        <v>1.736</v>
      </c>
      <c r="E25">
        <v>1602.23</v>
      </c>
      <c r="F25">
        <v>0.38200000000000001</v>
      </c>
      <c r="G25">
        <f t="shared" si="4"/>
        <v>0.25863952116737299</v>
      </c>
      <c r="H25">
        <f t="shared" si="5"/>
        <v>428.66227122575174</v>
      </c>
      <c r="I25">
        <v>0.61099999999999999</v>
      </c>
      <c r="J25">
        <v>1.9</v>
      </c>
      <c r="K25">
        <v>58.48</v>
      </c>
      <c r="L25">
        <v>40</v>
      </c>
    </row>
    <row r="26" spans="1:12">
      <c r="A26">
        <v>1.2050000000000001</v>
      </c>
      <c r="B26">
        <v>395.62</v>
      </c>
      <c r="C26">
        <v>0.35</v>
      </c>
      <c r="D26">
        <v>1.9470000000000001</v>
      </c>
      <c r="E26">
        <v>1598.1389999999999</v>
      </c>
      <c r="F26">
        <v>0.42499999999999999</v>
      </c>
      <c r="G26">
        <f t="shared" si="4"/>
        <v>0.35040756780230009</v>
      </c>
      <c r="H26">
        <f t="shared" si="5"/>
        <v>396.54191917387044</v>
      </c>
      <c r="I26">
        <v>0.60899999999999999</v>
      </c>
      <c r="J26">
        <v>1.3</v>
      </c>
      <c r="K26">
        <v>58.48</v>
      </c>
      <c r="L26">
        <v>30</v>
      </c>
    </row>
    <row r="27" spans="1:12">
      <c r="A27">
        <v>1.2050000000000001</v>
      </c>
      <c r="B27">
        <v>371.49400000000003</v>
      </c>
      <c r="C27">
        <v>0.41599999999999998</v>
      </c>
      <c r="D27">
        <v>2.0670000000000002</v>
      </c>
      <c r="E27">
        <v>1595.578</v>
      </c>
      <c r="F27">
        <v>0.44800000000000001</v>
      </c>
      <c r="G27">
        <f t="shared" si="4"/>
        <v>0.41715290634491076</v>
      </c>
      <c r="H27">
        <f t="shared" si="5"/>
        <v>373.55597732679917</v>
      </c>
      <c r="I27">
        <v>0.60799999999999998</v>
      </c>
      <c r="J27">
        <v>1.1000000000000001</v>
      </c>
      <c r="K27">
        <v>58.48</v>
      </c>
      <c r="L27">
        <v>20</v>
      </c>
    </row>
    <row r="28" spans="1:12">
      <c r="A28">
        <v>1.2050000000000001</v>
      </c>
      <c r="B28">
        <v>341.72</v>
      </c>
      <c r="C28">
        <v>0.47899999999999998</v>
      </c>
      <c r="D28">
        <v>2.1440000000000001</v>
      </c>
      <c r="E28">
        <v>1593.9939999999999</v>
      </c>
      <c r="F28">
        <v>0.45800000000000002</v>
      </c>
      <c r="G28">
        <f t="shared" si="4"/>
        <v>0.48080482109719358</v>
      </c>
      <c r="H28">
        <f t="shared" si="5"/>
        <v>344.29998069833562</v>
      </c>
      <c r="I28">
        <v>0.60699999999999998</v>
      </c>
      <c r="J28">
        <v>1</v>
      </c>
      <c r="K28">
        <v>58.48</v>
      </c>
      <c r="L28">
        <v>10</v>
      </c>
    </row>
    <row r="29" spans="1:12">
      <c r="A29">
        <v>1.2050000000000001</v>
      </c>
      <c r="B29">
        <v>327.44600000000003</v>
      </c>
      <c r="C29">
        <v>0.504</v>
      </c>
      <c r="D29">
        <v>2.1640000000000001</v>
      </c>
      <c r="E29">
        <v>1593.6859999999999</v>
      </c>
      <c r="F29">
        <v>0.45700000000000002</v>
      </c>
      <c r="G29">
        <f t="shared" si="4"/>
        <v>0.50599678983187402</v>
      </c>
      <c r="H29">
        <f t="shared" si="5"/>
        <v>330.04574628677597</v>
      </c>
      <c r="I29">
        <v>0.60699999999999998</v>
      </c>
      <c r="J29">
        <v>1</v>
      </c>
      <c r="K29">
        <v>58.48</v>
      </c>
      <c r="L29">
        <v>0</v>
      </c>
    </row>
    <row r="30" spans="1:12">
      <c r="A30">
        <v>1.2050000000000001</v>
      </c>
      <c r="B30">
        <v>308.14600000000002</v>
      </c>
      <c r="C30">
        <v>0.53500000000000003</v>
      </c>
      <c r="D30">
        <v>2.1789999999999998</v>
      </c>
      <c r="E30">
        <v>1593.34</v>
      </c>
      <c r="F30">
        <v>0.45300000000000001</v>
      </c>
      <c r="G30">
        <f t="shared" si="4"/>
        <v>0.5372362458734482</v>
      </c>
      <c r="H30">
        <f t="shared" si="5"/>
        <v>310.72742199859175</v>
      </c>
      <c r="I30">
        <v>0.60699999999999998</v>
      </c>
      <c r="J30">
        <v>1</v>
      </c>
      <c r="K30">
        <v>58.48</v>
      </c>
      <c r="L30" t="s">
        <v>10</v>
      </c>
    </row>
    <row r="31" spans="1:12">
      <c r="L31" t="s">
        <v>11</v>
      </c>
    </row>
    <row r="32" spans="1:12">
      <c r="A32">
        <v>1.2050000000000001</v>
      </c>
      <c r="B32">
        <v>850.56100000000004</v>
      </c>
      <c r="C32">
        <v>4.2999999999999997E-2</v>
      </c>
      <c r="D32">
        <v>1.661</v>
      </c>
      <c r="E32">
        <v>2048.98</v>
      </c>
      <c r="F32">
        <v>0.10199999999999999</v>
      </c>
      <c r="G32">
        <f>C32*2000/E32</f>
        <v>4.1972103192808127E-2</v>
      </c>
      <c r="H32">
        <f>B32*(2000/E32)^2</f>
        <v>810.38243336453229</v>
      </c>
      <c r="I32">
        <v>0.63500000000000001</v>
      </c>
      <c r="J32">
        <v>64.5</v>
      </c>
      <c r="K32">
        <v>75</v>
      </c>
      <c r="L32">
        <v>90</v>
      </c>
    </row>
    <row r="33" spans="1:15">
      <c r="A33">
        <v>1.2050000000000001</v>
      </c>
      <c r="B33">
        <v>780.49</v>
      </c>
      <c r="C33">
        <v>0.126</v>
      </c>
      <c r="D33">
        <v>2.0640000000000001</v>
      </c>
      <c r="E33">
        <v>2035.5150000000001</v>
      </c>
      <c r="F33">
        <v>0.223</v>
      </c>
      <c r="G33">
        <f t="shared" ref="G33:G42" si="6">C33*2000/E33</f>
        <v>0.12380159320859831</v>
      </c>
      <c r="H33">
        <f t="shared" ref="H33:H42" si="7">B33*(2000/E33)^2</f>
        <v>753.49212925584163</v>
      </c>
      <c r="I33">
        <v>0.61699999999999999</v>
      </c>
      <c r="J33">
        <v>7.2</v>
      </c>
      <c r="K33">
        <v>75</v>
      </c>
      <c r="L33">
        <v>60</v>
      </c>
    </row>
    <row r="34" spans="1:15">
      <c r="A34">
        <v>1.2050000000000001</v>
      </c>
      <c r="B34">
        <v>722.84100000000001</v>
      </c>
      <c r="C34">
        <v>0.22</v>
      </c>
      <c r="D34">
        <v>2.3919999999999999</v>
      </c>
      <c r="E34">
        <v>2023.193</v>
      </c>
      <c r="F34">
        <v>0.313</v>
      </c>
      <c r="G34">
        <f t="shared" si="6"/>
        <v>0.2174780161853071</v>
      </c>
      <c r="H34">
        <f t="shared" si="7"/>
        <v>706.36332451365718</v>
      </c>
      <c r="I34">
        <v>0.61199999999999999</v>
      </c>
      <c r="J34">
        <v>2.5</v>
      </c>
      <c r="K34">
        <v>75</v>
      </c>
      <c r="L34">
        <v>50</v>
      </c>
    </row>
    <row r="35" spans="1:15">
      <c r="A35">
        <v>1.2050000000000001</v>
      </c>
      <c r="B35">
        <v>665.91300000000001</v>
      </c>
      <c r="C35">
        <v>0.32800000000000001</v>
      </c>
      <c r="D35">
        <v>2.7189999999999999</v>
      </c>
      <c r="E35">
        <v>2009.577</v>
      </c>
      <c r="F35">
        <v>0.38200000000000001</v>
      </c>
      <c r="G35">
        <f t="shared" si="6"/>
        <v>0.32643685710973008</v>
      </c>
      <c r="H35">
        <f t="shared" si="7"/>
        <v>659.58106809357923</v>
      </c>
      <c r="I35">
        <v>0.60899999999999999</v>
      </c>
      <c r="J35">
        <v>1.4</v>
      </c>
      <c r="K35">
        <v>75</v>
      </c>
      <c r="L35">
        <v>40</v>
      </c>
    </row>
    <row r="36" spans="1:15">
      <c r="A36">
        <v>1.2050000000000001</v>
      </c>
      <c r="B36">
        <v>618.47699999999998</v>
      </c>
      <c r="C36">
        <v>0.42</v>
      </c>
      <c r="D36">
        <v>2.968</v>
      </c>
      <c r="E36">
        <v>1997.395</v>
      </c>
      <c r="F36">
        <v>0.41899999999999998</v>
      </c>
      <c r="G36">
        <f t="shared" si="6"/>
        <v>0.42054776346190914</v>
      </c>
      <c r="H36">
        <f t="shared" si="7"/>
        <v>620.09128581079528</v>
      </c>
      <c r="I36">
        <v>0.60799999999999998</v>
      </c>
      <c r="J36">
        <v>1.1000000000000001</v>
      </c>
      <c r="K36">
        <v>75</v>
      </c>
      <c r="L36">
        <v>30</v>
      </c>
    </row>
    <row r="37" spans="1:15">
      <c r="A37">
        <v>1.2050000000000001</v>
      </c>
      <c r="B37">
        <v>571.93200000000002</v>
      </c>
      <c r="C37">
        <v>0.50900000000000001</v>
      </c>
      <c r="D37">
        <v>3.153</v>
      </c>
      <c r="E37">
        <v>1987.9179999999999</v>
      </c>
      <c r="F37">
        <v>0.44400000000000001</v>
      </c>
      <c r="G37">
        <f t="shared" si="6"/>
        <v>0.51209355717891791</v>
      </c>
      <c r="H37">
        <f t="shared" si="7"/>
        <v>578.90520632083974</v>
      </c>
      <c r="I37">
        <v>0.60699999999999998</v>
      </c>
      <c r="J37">
        <v>1</v>
      </c>
      <c r="K37">
        <v>75</v>
      </c>
      <c r="L37">
        <v>20</v>
      </c>
    </row>
    <row r="38" spans="1:15">
      <c r="A38">
        <v>1.2050000000000001</v>
      </c>
      <c r="B38">
        <v>524.65</v>
      </c>
      <c r="C38">
        <v>0.58499999999999996</v>
      </c>
      <c r="D38">
        <v>3.2509999999999999</v>
      </c>
      <c r="E38">
        <v>1982.1289999999999</v>
      </c>
      <c r="F38">
        <v>0.45500000000000002</v>
      </c>
      <c r="G38">
        <f t="shared" si="6"/>
        <v>0.590274396873261</v>
      </c>
      <c r="H38">
        <f t="shared" si="7"/>
        <v>534.15320341847291</v>
      </c>
      <c r="I38">
        <v>0.60599999999999998</v>
      </c>
      <c r="J38">
        <v>0.9</v>
      </c>
      <c r="K38">
        <v>75</v>
      </c>
      <c r="L38">
        <v>10</v>
      </c>
    </row>
    <row r="39" spans="1:15">
      <c r="A39">
        <v>1.2050000000000001</v>
      </c>
      <c r="B39">
        <v>497.42399999999998</v>
      </c>
      <c r="C39">
        <v>0.621</v>
      </c>
      <c r="D39">
        <v>3.2770000000000001</v>
      </c>
      <c r="E39">
        <v>1979.4010000000001</v>
      </c>
      <c r="F39">
        <v>0.45500000000000002</v>
      </c>
      <c r="G39">
        <f t="shared" si="6"/>
        <v>0.62746255053927924</v>
      </c>
      <c r="H39">
        <f t="shared" si="7"/>
        <v>507.83093895780956</v>
      </c>
      <c r="I39">
        <v>0.60599999999999998</v>
      </c>
      <c r="J39">
        <v>0.9</v>
      </c>
      <c r="K39">
        <v>75</v>
      </c>
      <c r="L39">
        <v>0</v>
      </c>
    </row>
    <row r="40" spans="1:15">
      <c r="A40">
        <v>1.2050000000000001</v>
      </c>
      <c r="B40">
        <v>467.721</v>
      </c>
      <c r="C40">
        <v>0.65900000000000003</v>
      </c>
      <c r="D40">
        <v>3.2919999999999998</v>
      </c>
      <c r="E40">
        <v>1977.8030000000001</v>
      </c>
      <c r="F40">
        <v>0.45200000000000001</v>
      </c>
      <c r="G40">
        <f t="shared" si="6"/>
        <v>0.66639599596117505</v>
      </c>
      <c r="H40">
        <f t="shared" si="7"/>
        <v>478.27843363109753</v>
      </c>
      <c r="I40">
        <v>0.60599999999999998</v>
      </c>
      <c r="J40">
        <v>0.9</v>
      </c>
      <c r="K40">
        <v>75</v>
      </c>
      <c r="L40" t="s">
        <v>10</v>
      </c>
    </row>
    <row r="42" spans="1:15">
      <c r="A42">
        <v>1.2053199999999999</v>
      </c>
      <c r="B42">
        <v>493.62607000000003</v>
      </c>
      <c r="C42">
        <v>0.61548000000000003</v>
      </c>
      <c r="D42">
        <v>3.2518699999999998</v>
      </c>
      <c r="E42">
        <v>1971.2370599999999</v>
      </c>
      <c r="F42">
        <v>0.4526</v>
      </c>
      <c r="G42">
        <f t="shared" si="6"/>
        <v>0.62446066228077113</v>
      </c>
      <c r="H42">
        <f t="shared" si="7"/>
        <v>508.13647269667626</v>
      </c>
      <c r="I42">
        <v>0.60609999999999997</v>
      </c>
      <c r="J42">
        <v>0.9</v>
      </c>
      <c r="K42">
        <v>75</v>
      </c>
      <c r="L42">
        <v>0</v>
      </c>
      <c r="M42" t="s">
        <v>15</v>
      </c>
      <c r="N42" t="s">
        <v>16</v>
      </c>
      <c r="O42" s="1">
        <f>100*(F39-F42)/F39</f>
        <v>0.52747252747253037</v>
      </c>
    </row>
    <row r="44" spans="1:15">
      <c r="A44">
        <v>1.1974100000000001</v>
      </c>
      <c r="B44">
        <v>641.83605</v>
      </c>
      <c r="C44">
        <v>3.4470000000000001E-2</v>
      </c>
      <c r="D44">
        <v>1.2316100000000001</v>
      </c>
      <c r="E44">
        <v>1782.46477</v>
      </c>
      <c r="F44">
        <v>9.622E-2</v>
      </c>
      <c r="G44">
        <f>C44*1760/E44</f>
        <v>3.4035567502408479E-2</v>
      </c>
      <c r="H44">
        <f>B44*(1760/E44)^2</f>
        <v>625.75961632627047</v>
      </c>
      <c r="I44">
        <v>0.6381</v>
      </c>
      <c r="J44">
        <v>100</v>
      </c>
      <c r="K44">
        <v>64.80583</v>
      </c>
      <c r="L44">
        <v>90</v>
      </c>
    </row>
    <row r="45" spans="1:15">
      <c r="A45">
        <v>1.2022900000000001</v>
      </c>
      <c r="B45">
        <v>587.97360000000003</v>
      </c>
      <c r="C45">
        <v>0.11681</v>
      </c>
      <c r="D45">
        <v>1.60398</v>
      </c>
      <c r="E45">
        <v>1773.9338600000001</v>
      </c>
      <c r="F45">
        <v>0.23050999999999999</v>
      </c>
      <c r="G45">
        <f t="shared" ref="G45:G53" si="8">C45*1760/E45</f>
        <v>0.11589248316168901</v>
      </c>
      <c r="H45">
        <f t="shared" ref="H45:H53" si="9">B45*(1760/E45)^2</f>
        <v>578.77307012878077</v>
      </c>
      <c r="I45">
        <v>0.61780000000000002</v>
      </c>
      <c r="J45">
        <v>8.4</v>
      </c>
      <c r="K45">
        <v>64.80583</v>
      </c>
      <c r="L45">
        <v>60</v>
      </c>
    </row>
    <row r="46" spans="1:15">
      <c r="A46">
        <v>1.2022900000000001</v>
      </c>
      <c r="B46">
        <v>552.17845</v>
      </c>
      <c r="C46">
        <v>0.18972</v>
      </c>
      <c r="D46">
        <v>1.8287800000000001</v>
      </c>
      <c r="E46">
        <v>1768.5296800000001</v>
      </c>
      <c r="F46">
        <v>0.30930000000000002</v>
      </c>
      <c r="G46">
        <f t="shared" si="8"/>
        <v>0.18880497385828435</v>
      </c>
      <c r="H46">
        <f t="shared" si="9"/>
        <v>546.86494294861666</v>
      </c>
      <c r="I46">
        <v>0.61329999999999996</v>
      </c>
      <c r="J46">
        <v>3.2</v>
      </c>
      <c r="K46">
        <v>64.80583</v>
      </c>
      <c r="L46">
        <v>50</v>
      </c>
    </row>
    <row r="47" spans="1:15">
      <c r="A47">
        <v>1.20434</v>
      </c>
      <c r="B47">
        <v>513.72077999999999</v>
      </c>
      <c r="C47">
        <v>0.28098000000000001</v>
      </c>
      <c r="D47">
        <v>2.0805600000000002</v>
      </c>
      <c r="E47">
        <v>1762.1662899999999</v>
      </c>
      <c r="F47">
        <v>0.37596000000000002</v>
      </c>
      <c r="G47">
        <f t="shared" si="8"/>
        <v>0.28063458188159984</v>
      </c>
      <c r="H47">
        <f t="shared" si="9"/>
        <v>512.45848806789149</v>
      </c>
      <c r="I47">
        <v>0.61040000000000005</v>
      </c>
      <c r="J47">
        <v>1.7</v>
      </c>
      <c r="K47">
        <v>64.80583</v>
      </c>
      <c r="L47">
        <v>40</v>
      </c>
    </row>
    <row r="48" spans="1:15">
      <c r="A48">
        <v>1.20516</v>
      </c>
      <c r="B48">
        <v>478.94294000000002</v>
      </c>
      <c r="C48">
        <v>0.36346000000000001</v>
      </c>
      <c r="D48">
        <v>2.2915299999999998</v>
      </c>
      <c r="E48">
        <v>1756.90382</v>
      </c>
      <c r="F48">
        <v>0.41289999999999999</v>
      </c>
      <c r="G48">
        <f t="shared" si="8"/>
        <v>0.3641005231578357</v>
      </c>
      <c r="H48">
        <f t="shared" si="9"/>
        <v>480.6325034033357</v>
      </c>
      <c r="I48">
        <v>0.60880000000000001</v>
      </c>
      <c r="J48">
        <v>1.2</v>
      </c>
      <c r="K48">
        <v>64.80583</v>
      </c>
      <c r="L48">
        <v>30</v>
      </c>
    </row>
    <row r="49" spans="1:15">
      <c r="A49">
        <v>1.20516</v>
      </c>
      <c r="B49">
        <v>437.58870000000002</v>
      </c>
      <c r="C49">
        <v>0.46044000000000002</v>
      </c>
      <c r="D49">
        <v>2.4830899999999998</v>
      </c>
      <c r="E49">
        <v>1751.6337900000001</v>
      </c>
      <c r="F49">
        <v>0.44235999999999998</v>
      </c>
      <c r="G49">
        <f t="shared" si="8"/>
        <v>0.46263916843029157</v>
      </c>
      <c r="H49">
        <f t="shared" si="9"/>
        <v>441.77873306982127</v>
      </c>
      <c r="I49">
        <v>0.60750000000000004</v>
      </c>
      <c r="J49">
        <v>1.1000000000000001</v>
      </c>
      <c r="K49">
        <v>64.80583</v>
      </c>
      <c r="L49">
        <v>20</v>
      </c>
    </row>
    <row r="50" spans="1:15">
      <c r="A50">
        <v>1.20553</v>
      </c>
      <c r="B50">
        <v>403.98279000000002</v>
      </c>
      <c r="C50">
        <v>0.52263999999999999</v>
      </c>
      <c r="D50">
        <v>2.5599500000000002</v>
      </c>
      <c r="E50">
        <v>1749.4621199999999</v>
      </c>
      <c r="F50">
        <v>0.45019999999999999</v>
      </c>
      <c r="G50">
        <f t="shared" si="8"/>
        <v>0.52578812052243806</v>
      </c>
      <c r="H50">
        <f t="shared" si="9"/>
        <v>408.86422583763829</v>
      </c>
      <c r="I50">
        <v>0.6069</v>
      </c>
      <c r="J50">
        <v>1</v>
      </c>
      <c r="K50">
        <v>64.80583</v>
      </c>
      <c r="L50">
        <v>10</v>
      </c>
    </row>
    <row r="51" spans="1:15">
      <c r="A51">
        <v>1.2054400000000001</v>
      </c>
      <c r="B51">
        <v>387.11072999999999</v>
      </c>
      <c r="C51">
        <v>0.54884999999999995</v>
      </c>
      <c r="D51">
        <v>2.5813100000000002</v>
      </c>
      <c r="E51">
        <v>1748.6919800000001</v>
      </c>
      <c r="F51">
        <v>0.44947999999999999</v>
      </c>
      <c r="G51">
        <f t="shared" si="8"/>
        <v>0.55239917095062097</v>
      </c>
      <c r="H51">
        <f t="shared" si="9"/>
        <v>392.1334663833137</v>
      </c>
      <c r="I51">
        <v>0.60670000000000002</v>
      </c>
      <c r="J51">
        <v>1</v>
      </c>
      <c r="K51">
        <v>64.80583</v>
      </c>
      <c r="L51">
        <v>0</v>
      </c>
    </row>
    <row r="52" spans="1:15">
      <c r="A52">
        <v>1.2054400000000001</v>
      </c>
      <c r="B52">
        <v>364.24004000000002</v>
      </c>
      <c r="C52">
        <v>0.58221999999999996</v>
      </c>
      <c r="D52">
        <v>2.5994899999999999</v>
      </c>
      <c r="E52">
        <v>1748.1323400000001</v>
      </c>
      <c r="F52">
        <v>0.44563999999999998</v>
      </c>
      <c r="G52">
        <f t="shared" si="8"/>
        <v>0.58617255487648023</v>
      </c>
      <c r="H52">
        <f t="shared" si="9"/>
        <v>369.20230707017839</v>
      </c>
      <c r="I52">
        <v>0.60640000000000005</v>
      </c>
      <c r="J52">
        <v>0.9</v>
      </c>
      <c r="K52">
        <v>64.80583</v>
      </c>
      <c r="L52" t="s">
        <v>10</v>
      </c>
    </row>
    <row r="53" spans="1:15">
      <c r="A53">
        <v>1.2053199999999999</v>
      </c>
      <c r="B53">
        <v>473.98793000000001</v>
      </c>
      <c r="C53">
        <v>0.37534000000000001</v>
      </c>
      <c r="D53">
        <v>2.32944</v>
      </c>
      <c r="E53">
        <v>1755.60573</v>
      </c>
      <c r="F53">
        <v>0.41542000000000001</v>
      </c>
      <c r="G53">
        <f t="shared" si="8"/>
        <v>0.37627947363785375</v>
      </c>
      <c r="H53">
        <f t="shared" si="9"/>
        <v>476.36367708471067</v>
      </c>
      <c r="I53">
        <v>0.60850000000000004</v>
      </c>
      <c r="J53">
        <v>1.2</v>
      </c>
      <c r="K53">
        <v>64.80583</v>
      </c>
      <c r="L53">
        <v>30</v>
      </c>
      <c r="M53" t="s">
        <v>15</v>
      </c>
      <c r="N53" t="s">
        <v>16</v>
      </c>
      <c r="O53" s="1">
        <f>100*(F48-F53)/F48</f>
        <v>-0.61031726810366249</v>
      </c>
    </row>
    <row r="55" spans="1:15">
      <c r="A55">
        <v>1.1957899999999999</v>
      </c>
      <c r="B55">
        <v>758.07344000000001</v>
      </c>
      <c r="C55">
        <v>3.7650000000000003E-2</v>
      </c>
      <c r="D55">
        <v>1.45136</v>
      </c>
      <c r="E55">
        <v>1935.20587</v>
      </c>
      <c r="F55">
        <v>9.7030000000000005E-2</v>
      </c>
      <c r="G55">
        <f>C55*1900/E55</f>
        <v>3.6965059433185787E-2</v>
      </c>
      <c r="H55">
        <f>B55*(1900/E55)^2</f>
        <v>730.74211427928765</v>
      </c>
      <c r="I55">
        <v>0.6381</v>
      </c>
      <c r="J55">
        <v>100</v>
      </c>
      <c r="K55">
        <v>70.650000000000006</v>
      </c>
      <c r="L55">
        <v>90</v>
      </c>
    </row>
    <row r="56" spans="1:15">
      <c r="A56">
        <v>1.2016800000000001</v>
      </c>
      <c r="B56">
        <v>691.48906999999997</v>
      </c>
      <c r="C56">
        <v>0.12518000000000001</v>
      </c>
      <c r="D56">
        <v>1.8855599999999999</v>
      </c>
      <c r="E56">
        <v>1922.37159</v>
      </c>
      <c r="F56">
        <v>0.22805</v>
      </c>
      <c r="G56">
        <f t="shared" ref="G56:G64" si="10">C56*1900/E56</f>
        <v>0.12372321836071247</v>
      </c>
      <c r="H56">
        <f t="shared" ref="H56:H64" si="11">B56*(1900/E56)^2</f>
        <v>675.48831790148722</v>
      </c>
      <c r="I56">
        <v>0.61699999999999999</v>
      </c>
      <c r="J56">
        <v>7.2</v>
      </c>
      <c r="K56">
        <v>70.650000000000006</v>
      </c>
      <c r="L56">
        <v>60</v>
      </c>
    </row>
    <row r="57" spans="1:15">
      <c r="A57">
        <v>1.2031099999999999</v>
      </c>
      <c r="B57">
        <v>651.19179999999994</v>
      </c>
      <c r="C57">
        <v>0.19778000000000001</v>
      </c>
      <c r="D57">
        <v>2.1118299999999999</v>
      </c>
      <c r="E57">
        <v>1915.62285</v>
      </c>
      <c r="F57">
        <v>0.30401</v>
      </c>
      <c r="G57">
        <f t="shared" si="10"/>
        <v>0.1961670064647642</v>
      </c>
      <c r="H57">
        <f t="shared" si="11"/>
        <v>640.6135309318297</v>
      </c>
      <c r="I57">
        <v>0.6129</v>
      </c>
      <c r="J57">
        <v>3</v>
      </c>
      <c r="K57">
        <v>70.650000000000006</v>
      </c>
      <c r="L57">
        <v>50</v>
      </c>
    </row>
    <row r="58" spans="1:15">
      <c r="A58">
        <v>1.2031099999999999</v>
      </c>
      <c r="B58">
        <v>606.75424999999996</v>
      </c>
      <c r="C58">
        <v>0.2918</v>
      </c>
      <c r="D58">
        <v>2.3883899999999998</v>
      </c>
      <c r="E58">
        <v>1906.5704699999999</v>
      </c>
      <c r="F58">
        <v>0.37129000000000001</v>
      </c>
      <c r="G58">
        <f t="shared" si="10"/>
        <v>0.29079439167019094</v>
      </c>
      <c r="H58">
        <f t="shared" si="11"/>
        <v>602.57943328510066</v>
      </c>
      <c r="I58">
        <v>0.61009999999999998</v>
      </c>
      <c r="J58">
        <v>1.6</v>
      </c>
      <c r="K58">
        <v>70.650000000000006</v>
      </c>
      <c r="L58">
        <v>40</v>
      </c>
    </row>
    <row r="59" spans="1:15">
      <c r="A59">
        <v>1.2031099999999999</v>
      </c>
      <c r="B59">
        <v>551.07971999999995</v>
      </c>
      <c r="C59">
        <v>0.41004000000000002</v>
      </c>
      <c r="D59">
        <v>2.7005499999999998</v>
      </c>
      <c r="E59">
        <v>1895.2409299999999</v>
      </c>
      <c r="F59">
        <v>0.42159999999999997</v>
      </c>
      <c r="G59">
        <f t="shared" si="10"/>
        <v>0.41106963640765193</v>
      </c>
      <c r="H59">
        <f t="shared" si="11"/>
        <v>553.85078695269328</v>
      </c>
      <c r="I59">
        <v>0.60809999999999997</v>
      </c>
      <c r="J59">
        <v>1.1000000000000001</v>
      </c>
      <c r="K59">
        <v>70.650000000000006</v>
      </c>
      <c r="L59">
        <v>30</v>
      </c>
    </row>
    <row r="60" spans="1:15">
      <c r="A60">
        <v>1.2031099999999999</v>
      </c>
      <c r="B60">
        <v>506.00787000000003</v>
      </c>
      <c r="C60">
        <v>0.50068000000000001</v>
      </c>
      <c r="D60">
        <v>2.8782100000000002</v>
      </c>
      <c r="E60">
        <v>1888.15345</v>
      </c>
      <c r="F60">
        <v>0.44517000000000001</v>
      </c>
      <c r="G60">
        <f t="shared" si="10"/>
        <v>0.50382133930904827</v>
      </c>
      <c r="H60">
        <f t="shared" si="11"/>
        <v>512.37732323611522</v>
      </c>
      <c r="I60">
        <v>0.60709999999999997</v>
      </c>
      <c r="J60">
        <v>1</v>
      </c>
      <c r="K60">
        <v>70.650000000000006</v>
      </c>
      <c r="L60">
        <v>20</v>
      </c>
    </row>
    <row r="61" spans="1:15">
      <c r="A61">
        <v>1.20434</v>
      </c>
      <c r="B61">
        <v>475.80155999999999</v>
      </c>
      <c r="C61">
        <v>0.55167999999999995</v>
      </c>
      <c r="D61">
        <v>2.9423699999999999</v>
      </c>
      <c r="E61">
        <v>1885.1025099999999</v>
      </c>
      <c r="F61">
        <v>0.45190999999999998</v>
      </c>
      <c r="G61">
        <f t="shared" si="10"/>
        <v>0.55603978799009712</v>
      </c>
      <c r="H61">
        <f t="shared" si="11"/>
        <v>483.35155504472266</v>
      </c>
      <c r="I61">
        <v>0.60660000000000003</v>
      </c>
      <c r="J61">
        <v>1</v>
      </c>
      <c r="K61">
        <v>70.650000000000006</v>
      </c>
      <c r="L61">
        <v>10</v>
      </c>
    </row>
    <row r="62" spans="1:15">
      <c r="A62">
        <v>1.20557</v>
      </c>
      <c r="B62">
        <v>450.00051999999999</v>
      </c>
      <c r="C62">
        <v>0.58391000000000004</v>
      </c>
      <c r="D62">
        <v>2.9727700000000001</v>
      </c>
      <c r="E62">
        <v>1883.5598399999999</v>
      </c>
      <c r="F62">
        <v>0.44811000000000001</v>
      </c>
      <c r="G62">
        <f t="shared" si="10"/>
        <v>0.58900650589364878</v>
      </c>
      <c r="H62">
        <f t="shared" si="11"/>
        <v>457.89022596822343</v>
      </c>
      <c r="I62">
        <v>0.60629999999999995</v>
      </c>
      <c r="J62">
        <v>0.9</v>
      </c>
      <c r="K62">
        <v>70.650000000000006</v>
      </c>
      <c r="L62">
        <v>0</v>
      </c>
    </row>
    <row r="63" spans="1:15">
      <c r="A63">
        <v>1.20557</v>
      </c>
      <c r="B63">
        <v>422.09178000000003</v>
      </c>
      <c r="C63">
        <v>0.62004000000000004</v>
      </c>
      <c r="D63">
        <v>2.9952899999999998</v>
      </c>
      <c r="E63">
        <v>1882.19534</v>
      </c>
      <c r="F63">
        <v>0.44330000000000003</v>
      </c>
      <c r="G63">
        <f t="shared" si="10"/>
        <v>0.62590527931070106</v>
      </c>
      <c r="H63">
        <f t="shared" si="11"/>
        <v>430.11511908458772</v>
      </c>
      <c r="I63">
        <v>0.60609999999999997</v>
      </c>
      <c r="J63">
        <v>0.9</v>
      </c>
      <c r="K63">
        <v>70.650000000000006</v>
      </c>
      <c r="L63" t="s">
        <v>10</v>
      </c>
    </row>
    <row r="64" spans="1:15">
      <c r="A64">
        <v>1.20434</v>
      </c>
      <c r="B64">
        <v>648.61805000000004</v>
      </c>
      <c r="C64">
        <v>0.20230000000000001</v>
      </c>
      <c r="D64">
        <v>2.1275400000000002</v>
      </c>
      <c r="E64">
        <v>1914.1416899999999</v>
      </c>
      <c r="F64">
        <v>0.30769000000000002</v>
      </c>
      <c r="G64">
        <f t="shared" si="10"/>
        <v>0.20080540641690953</v>
      </c>
      <c r="H64">
        <f t="shared" si="11"/>
        <v>639.06946538600857</v>
      </c>
      <c r="I64">
        <v>0.61270000000000002</v>
      </c>
      <c r="J64">
        <v>2.8</v>
      </c>
      <c r="K64">
        <v>70.650000000000006</v>
      </c>
      <c r="L64">
        <v>50</v>
      </c>
      <c r="M64" t="s">
        <v>15</v>
      </c>
      <c r="N64" t="s">
        <v>16</v>
      </c>
      <c r="O64" s="2">
        <f>100*(F57-F64)/F57</f>
        <v>-1.2104864971547042</v>
      </c>
    </row>
    <row r="66" spans="5:6">
      <c r="E66" t="s">
        <v>17</v>
      </c>
      <c r="F66">
        <f>MAXA(F1:F64)</f>
        <v>0.45800000000000002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SWECO Grøner 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Lien, Kjell Erik</dc:creator>
  <cp:lastModifiedBy>Lien, Kjell Erik</cp:lastModifiedBy>
  <cp:lastPrinted>2010-05-06T08:36:04Z</cp:lastPrinted>
  <dcterms:created xsi:type="dcterms:W3CDTF">2010-05-05T17:43:23Z</dcterms:created>
  <dcterms:modified xsi:type="dcterms:W3CDTF">2010-05-09T15:26:32Z</dcterms:modified>
</cp:coreProperties>
</file>