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85" windowWidth="21195" windowHeight="9345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O49" i="1"/>
  <c r="O47"/>
  <c r="N50"/>
  <c r="N49"/>
  <c r="N48"/>
  <c r="N47"/>
  <c r="L50"/>
  <c r="O50" s="1"/>
  <c r="K50"/>
  <c r="L49"/>
  <c r="K49"/>
  <c r="L48"/>
  <c r="O48" s="1"/>
  <c r="K48"/>
  <c r="L47"/>
  <c r="K47"/>
  <c r="L26"/>
  <c r="C26"/>
  <c r="B26"/>
  <c r="L25"/>
  <c r="C25"/>
  <c r="B25"/>
  <c r="L24"/>
  <c r="C24"/>
  <c r="B24"/>
  <c r="L23"/>
  <c r="C23"/>
  <c r="B23"/>
  <c r="L22"/>
  <c r="C22"/>
  <c r="B22"/>
  <c r="L21"/>
  <c r="C21"/>
  <c r="B21"/>
  <c r="L20"/>
  <c r="C20"/>
  <c r="B20"/>
  <c r="O51" l="1"/>
  <c r="N51"/>
  <c r="B9"/>
  <c r="B8"/>
  <c r="B10"/>
  <c r="B11"/>
  <c r="B12"/>
  <c r="B13"/>
  <c r="B7"/>
</calcChain>
</file>

<file path=xl/sharedStrings.xml><?xml version="1.0" encoding="utf-8"?>
<sst xmlns="http://schemas.openxmlformats.org/spreadsheetml/2006/main" count="73" uniqueCount="44">
  <si>
    <t>Ptot innløp:</t>
  </si>
  <si>
    <t>101735 Pa</t>
  </si>
  <si>
    <t>1480 rpm</t>
  </si>
  <si>
    <t>Omega</t>
  </si>
  <si>
    <t>Diff_ut - Fan_in</t>
  </si>
  <si>
    <t>Diff_in - Fan_in</t>
  </si>
  <si>
    <t>Diff_ut - Diff_in</t>
  </si>
  <si>
    <t>P_tot [Pa]</t>
  </si>
  <si>
    <t>P_stat [Pa]</t>
  </si>
  <si>
    <t>P_tot / P_stat</t>
  </si>
  <si>
    <t>Virkningsgradskurve, 1.generasjon med diffusor</t>
  </si>
  <si>
    <t>[m3/s]</t>
  </si>
  <si>
    <t>[m3/h]</t>
  </si>
  <si>
    <t>OMEGA = 1480rpm</t>
  </si>
  <si>
    <t>V_dot</t>
  </si>
  <si>
    <t>m_dot</t>
  </si>
  <si>
    <t>Cm [m/s]</t>
  </si>
  <si>
    <t>Cu [m/s]</t>
  </si>
  <si>
    <t>P_tot</t>
  </si>
  <si>
    <t>Shaft Power</t>
  </si>
  <si>
    <t>Moment</t>
  </si>
  <si>
    <t>Eff_tot</t>
  </si>
  <si>
    <t>Eff_stat</t>
  </si>
  <si>
    <t>HSK FANS</t>
  </si>
  <si>
    <t>[kg/s]</t>
  </si>
  <si>
    <t>inn</t>
  </si>
  <si>
    <t>ut</t>
  </si>
  <si>
    <t>Rel</t>
  </si>
  <si>
    <t>Abs</t>
  </si>
  <si>
    <t>Pa</t>
  </si>
  <si>
    <t>W</t>
  </si>
  <si>
    <t>Nm</t>
  </si>
  <si>
    <t>%</t>
  </si>
  <si>
    <t>Cm [m/s] KUN</t>
  </si>
  <si>
    <t>Cu [m/s] KUN</t>
  </si>
  <si>
    <t>P_stat kun vifte (abs)</t>
  </si>
  <si>
    <t>Trykkøkning</t>
  </si>
  <si>
    <t>Virkn.økning</t>
  </si>
  <si>
    <t>[rpm]</t>
  </si>
  <si>
    <t>[Pa]</t>
  </si>
  <si>
    <t>[%]</t>
  </si>
  <si>
    <t>Snittøkning:</t>
  </si>
  <si>
    <t>NY KJØRING</t>
  </si>
  <si>
    <t>Dette er den gamle kjøringen, ikke tenk på den.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</si>
</sst>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0" xfId="0" applyFont="1"/>
    <xf numFmtId="0" fontId="0" fillId="0" borderId="0" xfId="0" applyBorder="1"/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2" borderId="15" xfId="0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3" fillId="0" borderId="0" xfId="0" applyFont="1"/>
    <xf numFmtId="0" fontId="0" fillId="2" borderId="1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2" fontId="0" fillId="0" borderId="26" xfId="0" applyNumberFormat="1" applyFill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9" fontId="0" fillId="0" borderId="26" xfId="1" applyFont="1" applyBorder="1" applyAlignment="1">
      <alignment horizontal="center"/>
    </xf>
    <xf numFmtId="9" fontId="0" fillId="0" borderId="27" xfId="1" applyFont="1" applyBorder="1" applyAlignment="1">
      <alignment horizontal="center"/>
    </xf>
    <xf numFmtId="0" fontId="0" fillId="0" borderId="28" xfId="0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3" fillId="0" borderId="29" xfId="0" applyNumberFormat="1" applyFont="1" applyBorder="1" applyAlignment="1">
      <alignment horizontal="center"/>
    </xf>
    <xf numFmtId="9" fontId="0" fillId="0" borderId="29" xfId="1" applyFont="1" applyBorder="1" applyAlignment="1">
      <alignment horizontal="center"/>
    </xf>
    <xf numFmtId="9" fontId="0" fillId="0" borderId="30" xfId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2" fontId="3" fillId="0" borderId="29" xfId="0" applyNumberFormat="1" applyFont="1" applyFill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9" fontId="3" fillId="0" borderId="29" xfId="1" applyFont="1" applyBorder="1" applyAlignment="1">
      <alignment horizontal="center"/>
    </xf>
    <xf numFmtId="9" fontId="3" fillId="0" borderId="30" xfId="1" applyFont="1" applyBorder="1" applyAlignment="1">
      <alignment horizontal="center"/>
    </xf>
    <xf numFmtId="2" fontId="5" fillId="0" borderId="28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2" fontId="3" fillId="0" borderId="32" xfId="0" applyNumberFormat="1" applyFont="1" applyFill="1" applyBorder="1" applyAlignment="1">
      <alignment horizontal="center"/>
    </xf>
    <xf numFmtId="2" fontId="3" fillId="0" borderId="33" xfId="0" applyNumberFormat="1" applyFont="1" applyBorder="1" applyAlignment="1">
      <alignment horizontal="center"/>
    </xf>
    <xf numFmtId="2" fontId="3" fillId="0" borderId="31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9" fontId="3" fillId="0" borderId="32" xfId="1" applyFont="1" applyBorder="1" applyAlignment="1">
      <alignment horizontal="center"/>
    </xf>
    <xf numFmtId="9" fontId="3" fillId="0" borderId="33" xfId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6" fillId="0" borderId="0" xfId="0" applyFont="1"/>
    <xf numFmtId="0" fontId="0" fillId="2" borderId="21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9" fontId="0" fillId="0" borderId="2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0" fontId="0" fillId="2" borderId="35" xfId="0" applyFill="1" applyBorder="1"/>
    <xf numFmtId="164" fontId="3" fillId="2" borderId="35" xfId="0" applyNumberFormat="1" applyFont="1" applyFill="1" applyBorder="1" applyAlignment="1">
      <alignment horizontal="center"/>
    </xf>
    <xf numFmtId="9" fontId="3" fillId="2" borderId="35" xfId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textRotation="90"/>
    </xf>
    <xf numFmtId="0" fontId="4" fillId="2" borderId="24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Kun vifte, med diffusor montert</c:v>
          </c:tx>
          <c:xVal>
            <c:numRef>
              <c:f>('Ark1'!$A$7:$A$9,'Ark1'!$A$11:$A$13)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('Ark1'!$D$7:$D$9,'Ark1'!$D$11:$D$13)</c:f>
              <c:numCache>
                <c:formatCode>0.00</c:formatCode>
                <c:ptCount val="6"/>
                <c:pt idx="0">
                  <c:v>348.3</c:v>
                </c:pt>
                <c:pt idx="1">
                  <c:v>340.5</c:v>
                </c:pt>
                <c:pt idx="2">
                  <c:v>310.89999999999998</c:v>
                </c:pt>
                <c:pt idx="3">
                  <c:v>309.10000000000002</c:v>
                </c:pt>
                <c:pt idx="4">
                  <c:v>273.8</c:v>
                </c:pt>
                <c:pt idx="5">
                  <c:v>242.8</c:v>
                </c:pt>
              </c:numCache>
            </c:numRef>
          </c:yVal>
          <c:smooth val="1"/>
        </c:ser>
        <c:ser>
          <c:idx val="1"/>
          <c:order val="1"/>
          <c:tx>
            <c:v>Kun vifte, uten diffusor montert</c:v>
          </c:tx>
          <c:xVal>
            <c:numRef>
              <c:f>'Ark1'!$A$7:$A$13</c:f>
              <c:numCache>
                <c:formatCode>General</c:formatCode>
                <c:ptCount val="7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1400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</c:numCache>
            </c:numRef>
          </c:xVal>
          <c:yVal>
            <c:numRef>
              <c:f>'Ark1'!$I$20:$I$26</c:f>
              <c:numCache>
                <c:formatCode>0.00</c:formatCode>
                <c:ptCount val="7"/>
                <c:pt idx="0">
                  <c:v>381</c:v>
                </c:pt>
                <c:pt idx="1">
                  <c:v>401</c:v>
                </c:pt>
                <c:pt idx="2">
                  <c:v>393</c:v>
                </c:pt>
                <c:pt idx="3">
                  <c:v>391</c:v>
                </c:pt>
                <c:pt idx="4">
                  <c:v>386</c:v>
                </c:pt>
                <c:pt idx="5">
                  <c:v>373</c:v>
                </c:pt>
                <c:pt idx="6">
                  <c:v>348</c:v>
                </c:pt>
              </c:numCache>
            </c:numRef>
          </c:yVal>
          <c:smooth val="1"/>
        </c:ser>
        <c:ser>
          <c:idx val="2"/>
          <c:order val="2"/>
          <c:tx>
            <c:v>Vifte og diffusor</c:v>
          </c:tx>
          <c:xVal>
            <c:numRef>
              <c:f>('Ark1'!$A$7:$A$9,'Ark1'!$A$11:$A$13)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('Ark1'!$C$7:$C$9,'Ark1'!$C$11:$C$13)</c:f>
              <c:numCache>
                <c:formatCode>0.00</c:formatCode>
                <c:ptCount val="6"/>
                <c:pt idx="0">
                  <c:v>390.3</c:v>
                </c:pt>
                <c:pt idx="1">
                  <c:v>381.9</c:v>
                </c:pt>
                <c:pt idx="2">
                  <c:v>348.6</c:v>
                </c:pt>
                <c:pt idx="3">
                  <c:v>345.7</c:v>
                </c:pt>
                <c:pt idx="4">
                  <c:v>313.7</c:v>
                </c:pt>
                <c:pt idx="5">
                  <c:v>297.60000000000002</c:v>
                </c:pt>
              </c:numCache>
            </c:numRef>
          </c:yVal>
          <c:smooth val="1"/>
        </c:ser>
        <c:axId val="45478656"/>
        <c:axId val="45480576"/>
      </c:scatterChart>
      <c:valAx>
        <c:axId val="45478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Volumstrøm [m3/h]</a:t>
                </a:r>
              </a:p>
            </c:rich>
          </c:tx>
          <c:layout/>
        </c:title>
        <c:numFmt formatCode="General" sourceLinked="1"/>
        <c:tickLblPos val="nextTo"/>
        <c:crossAx val="45480576"/>
        <c:crosses val="autoZero"/>
        <c:crossBetween val="midCat"/>
      </c:valAx>
      <c:valAx>
        <c:axId val="45480576"/>
        <c:scaling>
          <c:orientation val="minMax"/>
          <c:min val="2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Statisk trykk [Pa]</a:t>
                </a:r>
              </a:p>
            </c:rich>
          </c:tx>
          <c:layout/>
        </c:title>
        <c:numFmt formatCode="0.00" sourceLinked="1"/>
        <c:tickLblPos val="nextTo"/>
        <c:crossAx val="454786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Statisk trykk med diffusor</c:v>
          </c:tx>
          <c:xVal>
            <c:numRef>
              <c:f>('Ark1'!$A$7:$A$9,'Ark1'!$A$11:$A$13)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('Ark1'!$C$7:$C$9,'Ark1'!$C$11:$C$13)</c:f>
              <c:numCache>
                <c:formatCode>0.00</c:formatCode>
                <c:ptCount val="6"/>
                <c:pt idx="0">
                  <c:v>390.3</c:v>
                </c:pt>
                <c:pt idx="1">
                  <c:v>381.9</c:v>
                </c:pt>
                <c:pt idx="2">
                  <c:v>348.6</c:v>
                </c:pt>
                <c:pt idx="3">
                  <c:v>345.7</c:v>
                </c:pt>
                <c:pt idx="4">
                  <c:v>313.7</c:v>
                </c:pt>
                <c:pt idx="5">
                  <c:v>297.60000000000002</c:v>
                </c:pt>
              </c:numCache>
            </c:numRef>
          </c:yVal>
          <c:smooth val="1"/>
        </c:ser>
        <c:ser>
          <c:idx val="1"/>
          <c:order val="1"/>
          <c:tx>
            <c:v>Statisk trykk uten diffusor</c:v>
          </c:tx>
          <c:xVal>
            <c:numRef>
              <c:f>'Ark1'!$A$7:$A$13</c:f>
              <c:numCache>
                <c:formatCode>General</c:formatCode>
                <c:ptCount val="7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1400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</c:numCache>
            </c:numRef>
          </c:xVal>
          <c:yVal>
            <c:numRef>
              <c:f>'Ark1'!$I$20:$I$26</c:f>
              <c:numCache>
                <c:formatCode>0.00</c:formatCode>
                <c:ptCount val="7"/>
                <c:pt idx="0">
                  <c:v>381</c:v>
                </c:pt>
                <c:pt idx="1">
                  <c:v>401</c:v>
                </c:pt>
                <c:pt idx="2">
                  <c:v>393</c:v>
                </c:pt>
                <c:pt idx="3">
                  <c:v>391</c:v>
                </c:pt>
                <c:pt idx="4">
                  <c:v>386</c:v>
                </c:pt>
                <c:pt idx="5">
                  <c:v>373</c:v>
                </c:pt>
                <c:pt idx="6">
                  <c:v>348</c:v>
                </c:pt>
              </c:numCache>
            </c:numRef>
          </c:yVal>
          <c:smooth val="1"/>
        </c:ser>
        <c:axId val="45370368"/>
        <c:axId val="45393024"/>
      </c:scatterChart>
      <c:valAx>
        <c:axId val="45370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Volumstrøm [m3/h]</a:t>
                </a:r>
              </a:p>
            </c:rich>
          </c:tx>
          <c:layout/>
        </c:title>
        <c:numFmt formatCode="General" sourceLinked="1"/>
        <c:tickLblPos val="nextTo"/>
        <c:crossAx val="45393024"/>
        <c:crosses val="autoZero"/>
        <c:crossBetween val="midCat"/>
      </c:valAx>
      <c:valAx>
        <c:axId val="45393024"/>
        <c:scaling>
          <c:orientation val="minMax"/>
          <c:min val="2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Statisk trykk [Pa]</a:t>
                </a:r>
              </a:p>
            </c:rich>
          </c:tx>
          <c:layout/>
        </c:title>
        <c:numFmt formatCode="0.00" sourceLinked="1"/>
        <c:tickLblPos val="nextTo"/>
        <c:crossAx val="453703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781050</xdr:colOff>
      <xdr:row>26</xdr:row>
      <xdr:rowOff>95250</xdr:rowOff>
    </xdr:from>
    <xdr:to>
      <xdr:col>12</xdr:col>
      <xdr:colOff>266700</xdr:colOff>
      <xdr:row>40</xdr:row>
      <xdr:rowOff>171450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447675</xdr:colOff>
      <xdr:row>26</xdr:row>
      <xdr:rowOff>85725</xdr:rowOff>
    </xdr:from>
    <xdr:to>
      <xdr:col>6</xdr:col>
      <xdr:colOff>295275</xdr:colOff>
      <xdr:row>40</xdr:row>
      <xdr:rowOff>161925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"/>
  <sheetViews>
    <sheetView tabSelected="1" topLeftCell="A22" workbookViewId="0">
      <selection activeCell="K10" sqref="K10"/>
    </sheetView>
  </sheetViews>
  <sheetFormatPr baseColWidth="10" defaultRowHeight="15"/>
  <cols>
    <col min="2" max="2" width="12.5703125" bestFit="1" customWidth="1"/>
    <col min="3" max="3" width="14.5703125" bestFit="1" customWidth="1"/>
    <col min="4" max="4" width="14.42578125" bestFit="1" customWidth="1"/>
    <col min="5" max="5" width="14.7109375" bestFit="1" customWidth="1"/>
    <col min="6" max="6" width="14.5703125" bestFit="1" customWidth="1"/>
    <col min="7" max="7" width="14.42578125" bestFit="1" customWidth="1"/>
    <col min="8" max="8" width="14.7109375" bestFit="1" customWidth="1"/>
    <col min="9" max="9" width="12.85546875" bestFit="1" customWidth="1"/>
    <col min="13" max="13" width="19.7109375" customWidth="1"/>
  </cols>
  <sheetData>
    <row r="1" spans="1:11" ht="18.75">
      <c r="A1" s="1" t="s">
        <v>10</v>
      </c>
    </row>
    <row r="2" spans="1:11" ht="18.75">
      <c r="A2" s="1"/>
    </row>
    <row r="3" spans="1:11">
      <c r="A3" s="7" t="s">
        <v>3</v>
      </c>
      <c r="B3" t="s">
        <v>2</v>
      </c>
    </row>
    <row r="4" spans="1:11">
      <c r="A4" t="s">
        <v>0</v>
      </c>
      <c r="B4" t="s">
        <v>1</v>
      </c>
    </row>
    <row r="5" spans="1:11" ht="15.75" thickBot="1">
      <c r="C5" s="89" t="s">
        <v>8</v>
      </c>
      <c r="D5" s="89"/>
      <c r="E5" s="89"/>
      <c r="F5" s="89" t="s">
        <v>7</v>
      </c>
      <c r="G5" s="89"/>
      <c r="H5" s="89"/>
    </row>
    <row r="6" spans="1:11" ht="15.75" thickBot="1">
      <c r="A6" s="9" t="s">
        <v>12</v>
      </c>
      <c r="B6" s="10" t="s">
        <v>11</v>
      </c>
      <c r="C6" s="17" t="s">
        <v>4</v>
      </c>
      <c r="D6" s="16" t="s">
        <v>5</v>
      </c>
      <c r="E6" s="16" t="s">
        <v>6</v>
      </c>
      <c r="F6" s="18" t="s">
        <v>4</v>
      </c>
      <c r="G6" s="16" t="s">
        <v>5</v>
      </c>
      <c r="H6" s="16" t="s">
        <v>6</v>
      </c>
      <c r="I6" s="22" t="s">
        <v>9</v>
      </c>
    </row>
    <row r="7" spans="1:11">
      <c r="A7" s="11">
        <v>700</v>
      </c>
      <c r="B7" s="19">
        <f>A7/3600</f>
        <v>0.19444444444444445</v>
      </c>
      <c r="C7" s="12">
        <v>390.3</v>
      </c>
      <c r="D7" s="12">
        <v>348.3</v>
      </c>
      <c r="E7" s="12">
        <v>41.98</v>
      </c>
      <c r="F7" s="13">
        <v>471.2</v>
      </c>
      <c r="G7" s="12">
        <v>619</v>
      </c>
      <c r="H7" s="12">
        <v>-147.80000000000001</v>
      </c>
      <c r="I7" s="23">
        <v>1.109</v>
      </c>
    </row>
    <row r="8" spans="1:11">
      <c r="A8" s="2">
        <v>1000</v>
      </c>
      <c r="B8" s="20">
        <f t="shared" ref="B8:B13" si="0">A8/3600</f>
        <v>0.27777777777777779</v>
      </c>
      <c r="C8" s="4">
        <v>381.9</v>
      </c>
      <c r="D8" s="4">
        <v>340.5</v>
      </c>
      <c r="E8" s="4">
        <v>41.32</v>
      </c>
      <c r="F8" s="14">
        <v>419.7</v>
      </c>
      <c r="G8" s="4">
        <v>624.4</v>
      </c>
      <c r="H8" s="4">
        <v>-204.7</v>
      </c>
      <c r="I8" s="24">
        <v>1.026</v>
      </c>
    </row>
    <row r="9" spans="1:11">
      <c r="A9" s="2">
        <v>1300</v>
      </c>
      <c r="B9" s="20">
        <f t="shared" si="0"/>
        <v>0.3611111111111111</v>
      </c>
      <c r="C9" s="4">
        <v>348.6</v>
      </c>
      <c r="D9" s="4">
        <v>310.89999999999998</v>
      </c>
      <c r="E9" s="4">
        <v>37.75</v>
      </c>
      <c r="F9" s="14">
        <v>384.9</v>
      </c>
      <c r="G9" s="4">
        <v>540.20000000000005</v>
      </c>
      <c r="H9" s="4">
        <v>-155.30000000000001</v>
      </c>
      <c r="I9" s="24">
        <v>0.98660000000000003</v>
      </c>
      <c r="K9" t="s">
        <v>43</v>
      </c>
    </row>
    <row r="10" spans="1:11">
      <c r="A10" s="2">
        <v>1400</v>
      </c>
      <c r="B10" s="20">
        <f t="shared" si="0"/>
        <v>0.3888888888888889</v>
      </c>
      <c r="C10" s="4">
        <v>362.9</v>
      </c>
      <c r="D10" s="4">
        <v>324.7</v>
      </c>
      <c r="E10" s="4">
        <v>38.24</v>
      </c>
      <c r="F10" s="14">
        <v>400.3</v>
      </c>
      <c r="G10" s="4">
        <v>551.70000000000005</v>
      </c>
      <c r="H10" s="4">
        <v>-151.4</v>
      </c>
      <c r="I10" s="24">
        <v>0.97440000000000004</v>
      </c>
    </row>
    <row r="11" spans="1:11">
      <c r="A11" s="2">
        <v>1600</v>
      </c>
      <c r="B11" s="20">
        <f t="shared" si="0"/>
        <v>0.44444444444444442</v>
      </c>
      <c r="C11" s="4">
        <v>345.7</v>
      </c>
      <c r="D11" s="4">
        <v>309.10000000000002</v>
      </c>
      <c r="E11" s="4">
        <v>36.619999999999997</v>
      </c>
      <c r="F11" s="14">
        <v>382.8</v>
      </c>
      <c r="G11" s="4">
        <v>523.5</v>
      </c>
      <c r="H11" s="4">
        <v>-140.69999999999999</v>
      </c>
      <c r="I11" s="24">
        <v>0.93779999999999997</v>
      </c>
    </row>
    <row r="12" spans="1:11">
      <c r="A12" s="2">
        <v>1900</v>
      </c>
      <c r="B12" s="20">
        <f t="shared" si="0"/>
        <v>0.52777777777777779</v>
      </c>
      <c r="C12" s="4">
        <v>313.7</v>
      </c>
      <c r="D12" s="4">
        <v>273.8</v>
      </c>
      <c r="E12" s="4">
        <v>39.86</v>
      </c>
      <c r="F12" s="14">
        <v>356.9</v>
      </c>
      <c r="G12" s="4">
        <v>467.7</v>
      </c>
      <c r="H12" s="4">
        <v>-110.8</v>
      </c>
      <c r="I12" s="24">
        <v>0.88719999999999999</v>
      </c>
    </row>
    <row r="13" spans="1:11" ht="15.75" thickBot="1">
      <c r="A13" s="5">
        <v>2200</v>
      </c>
      <c r="B13" s="21">
        <f t="shared" si="0"/>
        <v>0.61111111111111116</v>
      </c>
      <c r="C13" s="6">
        <v>297.60000000000002</v>
      </c>
      <c r="D13" s="6">
        <v>242.8</v>
      </c>
      <c r="E13" s="6">
        <v>54.83</v>
      </c>
      <c r="F13" s="15">
        <v>339.7</v>
      </c>
      <c r="G13" s="6">
        <v>424.9</v>
      </c>
      <c r="H13" s="6">
        <v>-85.17</v>
      </c>
      <c r="I13" s="25">
        <v>0.81430000000000002</v>
      </c>
    </row>
    <row r="14" spans="1:11">
      <c r="A14" s="3"/>
      <c r="B14" s="3"/>
      <c r="F14" s="8"/>
      <c r="G14" s="8"/>
      <c r="H14" s="8"/>
    </row>
    <row r="15" spans="1:11">
      <c r="A15" s="3"/>
      <c r="B15" s="3"/>
      <c r="F15" s="8"/>
      <c r="G15" s="8"/>
      <c r="H15" s="8"/>
    </row>
    <row r="16" spans="1:11">
      <c r="A16" s="3"/>
      <c r="B16" s="3"/>
    </row>
    <row r="17" spans="1:15" ht="15.75" thickBot="1">
      <c r="A17" s="26" t="s">
        <v>13</v>
      </c>
      <c r="B17" s="26"/>
    </row>
    <row r="18" spans="1:15">
      <c r="A18" s="9" t="s">
        <v>14</v>
      </c>
      <c r="B18" s="27" t="s">
        <v>14</v>
      </c>
      <c r="C18" s="28" t="s">
        <v>15</v>
      </c>
      <c r="D18" s="90" t="s">
        <v>16</v>
      </c>
      <c r="E18" s="91"/>
      <c r="F18" s="92" t="s">
        <v>17</v>
      </c>
      <c r="G18" s="92"/>
      <c r="H18" s="93" t="s">
        <v>8</v>
      </c>
      <c r="I18" s="91"/>
      <c r="J18" s="28" t="s">
        <v>18</v>
      </c>
      <c r="K18" s="27" t="s">
        <v>19</v>
      </c>
      <c r="L18" s="28" t="s">
        <v>20</v>
      </c>
      <c r="M18" s="27" t="s">
        <v>21</v>
      </c>
      <c r="N18" s="10" t="s">
        <v>22</v>
      </c>
      <c r="O18" s="85" t="s">
        <v>23</v>
      </c>
    </row>
    <row r="19" spans="1:15" ht="15.75" thickBot="1">
      <c r="A19" s="29" t="s">
        <v>12</v>
      </c>
      <c r="B19" s="30" t="s">
        <v>11</v>
      </c>
      <c r="C19" s="31" t="s">
        <v>24</v>
      </c>
      <c r="D19" s="29" t="s">
        <v>25</v>
      </c>
      <c r="E19" s="32" t="s">
        <v>26</v>
      </c>
      <c r="F19" s="31" t="s">
        <v>25</v>
      </c>
      <c r="G19" s="31" t="s">
        <v>26</v>
      </c>
      <c r="H19" s="33" t="s">
        <v>27</v>
      </c>
      <c r="I19" s="32" t="s">
        <v>28</v>
      </c>
      <c r="J19" s="31" t="s">
        <v>29</v>
      </c>
      <c r="K19" s="30" t="s">
        <v>30</v>
      </c>
      <c r="L19" s="31" t="s">
        <v>31</v>
      </c>
      <c r="M19" s="30" t="s">
        <v>32</v>
      </c>
      <c r="N19" s="34" t="s">
        <v>32</v>
      </c>
      <c r="O19" s="86"/>
    </row>
    <row r="20" spans="1:15">
      <c r="A20" s="35">
        <v>700</v>
      </c>
      <c r="B20" s="36">
        <f>A20/3600</f>
        <v>0.19444444444444445</v>
      </c>
      <c r="C20" s="37">
        <f>A20*1.18/3600</f>
        <v>0.22944444444444445</v>
      </c>
      <c r="D20" s="38">
        <v>5.0868000000000002</v>
      </c>
      <c r="E20" s="39">
        <v>2.9948000000000001</v>
      </c>
      <c r="F20" s="39">
        <v>2.3275999999999999</v>
      </c>
      <c r="G20" s="39">
        <v>27.621600000000001</v>
      </c>
      <c r="H20" s="39">
        <v>401</v>
      </c>
      <c r="I20" s="40">
        <v>381</v>
      </c>
      <c r="J20" s="40">
        <v>845.20299999999997</v>
      </c>
      <c r="K20" s="39">
        <v>177.06200000000001</v>
      </c>
      <c r="L20" s="40">
        <f>K20/(1480*2*PI()/60)</f>
        <v>1.1424442919082638</v>
      </c>
      <c r="M20" s="41">
        <v>0.92754499999999995</v>
      </c>
      <c r="N20" s="42">
        <v>0.41806700000000002</v>
      </c>
      <c r="O20" s="87"/>
    </row>
    <row r="21" spans="1:15">
      <c r="A21" s="43">
        <v>1000</v>
      </c>
      <c r="B21" s="44">
        <f t="shared" ref="B21:B26" si="1">A21/3600</f>
        <v>0.27777777777777779</v>
      </c>
      <c r="C21" s="45">
        <f>A21*1.18/3600</f>
        <v>0.32777777777777778</v>
      </c>
      <c r="D21" s="46">
        <v>6.9626000000000001</v>
      </c>
      <c r="E21" s="47">
        <v>3.7673000000000001</v>
      </c>
      <c r="F21" s="47">
        <v>6.8599999999999994E-2</v>
      </c>
      <c r="G21" s="47">
        <v>25.648</v>
      </c>
      <c r="H21" s="47">
        <v>431</v>
      </c>
      <c r="I21" s="48">
        <v>401</v>
      </c>
      <c r="J21" s="48">
        <v>822.63300000000004</v>
      </c>
      <c r="K21" s="47">
        <v>245.22900000000001</v>
      </c>
      <c r="L21" s="48">
        <f t="shared" ref="L21:L26" si="2">K21/(1480*2*PI()/60)</f>
        <v>1.5822732786276652</v>
      </c>
      <c r="M21" s="49">
        <v>0.93013400000000002</v>
      </c>
      <c r="N21" s="50">
        <v>0.45386199999999999</v>
      </c>
      <c r="O21" s="87"/>
    </row>
    <row r="22" spans="1:15">
      <c r="A22" s="43">
        <v>1300</v>
      </c>
      <c r="B22" s="44">
        <f t="shared" si="1"/>
        <v>0.3611111111111111</v>
      </c>
      <c r="C22" s="45">
        <f t="shared" ref="C22:C26" si="3">A22*1.18/3600</f>
        <v>0.42611111111111111</v>
      </c>
      <c r="D22" s="46">
        <v>9.0510000000000002</v>
      </c>
      <c r="E22" s="47">
        <v>4.0000999999999998</v>
      </c>
      <c r="F22" s="47">
        <v>1.15E-2</v>
      </c>
      <c r="G22" s="47">
        <v>22.591000000000001</v>
      </c>
      <c r="H22" s="47">
        <v>442</v>
      </c>
      <c r="I22" s="48">
        <v>393</v>
      </c>
      <c r="J22" s="48">
        <v>712.51599999999996</v>
      </c>
      <c r="K22" s="47">
        <v>283.642</v>
      </c>
      <c r="L22" s="48">
        <f t="shared" si="2"/>
        <v>1.8301226906137045</v>
      </c>
      <c r="M22" s="49">
        <v>0.90644100000000005</v>
      </c>
      <c r="N22" s="50">
        <v>0.50084700000000004</v>
      </c>
      <c r="O22" s="87"/>
    </row>
    <row r="23" spans="1:15">
      <c r="A23" s="51">
        <v>1400</v>
      </c>
      <c r="B23" s="52">
        <f t="shared" si="1"/>
        <v>0.3888888888888889</v>
      </c>
      <c r="C23" s="53">
        <f t="shared" si="3"/>
        <v>0.4588888888888889</v>
      </c>
      <c r="D23" s="54">
        <v>9.7447999999999997</v>
      </c>
      <c r="E23" s="48">
        <v>4.1227</v>
      </c>
      <c r="F23" s="48">
        <v>8.0000000000000002E-3</v>
      </c>
      <c r="G23" s="48">
        <v>22.200700000000001</v>
      </c>
      <c r="H23" s="48">
        <v>448</v>
      </c>
      <c r="I23" s="48">
        <v>391</v>
      </c>
      <c r="J23" s="48">
        <v>697.82799999999997</v>
      </c>
      <c r="K23" s="48">
        <v>295.22399999999999</v>
      </c>
      <c r="L23" s="48">
        <f t="shared" si="2"/>
        <v>1.904852388622772</v>
      </c>
      <c r="M23" s="55">
        <v>0.91840299999999997</v>
      </c>
      <c r="N23" s="56">
        <v>0.51454900000000003</v>
      </c>
      <c r="O23" s="87"/>
    </row>
    <row r="24" spans="1:15">
      <c r="A24" s="43">
        <v>1600</v>
      </c>
      <c r="B24" s="44">
        <f t="shared" si="1"/>
        <v>0.44444444444444442</v>
      </c>
      <c r="C24" s="45">
        <f t="shared" si="3"/>
        <v>0.52444444444444449</v>
      </c>
      <c r="D24" s="46">
        <v>11.639900000000001</v>
      </c>
      <c r="E24" s="47">
        <v>28.363</v>
      </c>
      <c r="F24" s="47">
        <v>9.1000000000000004E-3</v>
      </c>
      <c r="G24" s="47">
        <v>21.544799999999999</v>
      </c>
      <c r="H24" s="47">
        <v>459</v>
      </c>
      <c r="I24" s="48">
        <v>386</v>
      </c>
      <c r="J24" s="48">
        <v>673.21900000000005</v>
      </c>
      <c r="K24" s="47">
        <v>323.33</v>
      </c>
      <c r="L24" s="48">
        <f t="shared" si="2"/>
        <v>2.0861986925636158</v>
      </c>
      <c r="M24" s="49">
        <v>0.92485499999999998</v>
      </c>
      <c r="N24" s="50">
        <v>0.52978599999999998</v>
      </c>
      <c r="O24" s="87"/>
    </row>
    <row r="25" spans="1:15">
      <c r="A25" s="43">
        <v>1900</v>
      </c>
      <c r="B25" s="44">
        <f t="shared" si="1"/>
        <v>0.52777777777777779</v>
      </c>
      <c r="C25" s="45">
        <f t="shared" si="3"/>
        <v>0.62277777777777776</v>
      </c>
      <c r="D25" s="57">
        <v>13.235900000000001</v>
      </c>
      <c r="E25" s="47">
        <v>4.9451000000000001</v>
      </c>
      <c r="F25" s="47">
        <v>8.8000000000000005E-3</v>
      </c>
      <c r="G25" s="47">
        <v>20.5581</v>
      </c>
      <c r="H25" s="47">
        <v>478</v>
      </c>
      <c r="I25" s="48">
        <v>373</v>
      </c>
      <c r="J25" s="48">
        <v>635.18799999999999</v>
      </c>
      <c r="K25" s="47">
        <v>358.99400000000003</v>
      </c>
      <c r="L25" s="48">
        <f t="shared" si="2"/>
        <v>2.3163109313648063</v>
      </c>
      <c r="M25" s="49">
        <v>0.93361700000000003</v>
      </c>
      <c r="N25" s="50">
        <v>0.54762599999999995</v>
      </c>
      <c r="O25" s="87"/>
    </row>
    <row r="26" spans="1:15" ht="15.75" thickBot="1">
      <c r="A26" s="58">
        <v>2200</v>
      </c>
      <c r="B26" s="59">
        <f t="shared" si="1"/>
        <v>0.61111111111111116</v>
      </c>
      <c r="C26" s="60">
        <f t="shared" si="3"/>
        <v>0.72111111111111115</v>
      </c>
      <c r="D26" s="61">
        <v>15.3316</v>
      </c>
      <c r="E26" s="62">
        <v>5.5201000000000002</v>
      </c>
      <c r="F26" s="62">
        <v>7.7999999999999996E-3</v>
      </c>
      <c r="G26" s="62">
        <v>18.939599999999999</v>
      </c>
      <c r="H26" s="62">
        <v>490</v>
      </c>
      <c r="I26" s="62">
        <v>348</v>
      </c>
      <c r="J26" s="62">
        <v>577.04700000000003</v>
      </c>
      <c r="K26" s="62">
        <v>377.49900000000002</v>
      </c>
      <c r="L26" s="62">
        <f t="shared" si="2"/>
        <v>2.4357093998208406</v>
      </c>
      <c r="M26" s="63">
        <v>0.93415899999999996</v>
      </c>
      <c r="N26" s="64">
        <v>0.56426200000000004</v>
      </c>
      <c r="O26" s="88"/>
    </row>
    <row r="27" spans="1:15">
      <c r="A27" s="3"/>
      <c r="B27" s="3"/>
    </row>
    <row r="28" spans="1:15">
      <c r="A28" s="3"/>
      <c r="B28" s="3"/>
    </row>
    <row r="29" spans="1:15">
      <c r="A29" s="3"/>
      <c r="B29" s="3"/>
    </row>
    <row r="44" spans="1:15" ht="16.5" thickBot="1">
      <c r="A44" s="67" t="s">
        <v>42</v>
      </c>
    </row>
    <row r="45" spans="1:15">
      <c r="A45" s="65" t="s">
        <v>14</v>
      </c>
      <c r="B45" s="66" t="s">
        <v>3</v>
      </c>
      <c r="C45" s="90" t="s">
        <v>33</v>
      </c>
      <c r="D45" s="94"/>
      <c r="E45" s="90" t="s">
        <v>34</v>
      </c>
      <c r="F45" s="94"/>
      <c r="G45" s="90" t="s">
        <v>8</v>
      </c>
      <c r="H45" s="94"/>
      <c r="I45" s="68" t="s">
        <v>18</v>
      </c>
      <c r="J45" s="66" t="s">
        <v>19</v>
      </c>
      <c r="K45" s="68" t="s">
        <v>21</v>
      </c>
      <c r="L45" s="10" t="s">
        <v>22</v>
      </c>
      <c r="M45" s="68" t="s">
        <v>35</v>
      </c>
      <c r="N45" s="68" t="s">
        <v>36</v>
      </c>
      <c r="O45" s="68" t="s">
        <v>37</v>
      </c>
    </row>
    <row r="46" spans="1:15" ht="15.75" thickBot="1">
      <c r="A46" s="29" t="s">
        <v>12</v>
      </c>
      <c r="B46" s="31" t="s">
        <v>38</v>
      </c>
      <c r="C46" s="29" t="s">
        <v>25</v>
      </c>
      <c r="D46" s="31" t="s">
        <v>26</v>
      </c>
      <c r="E46" s="29" t="s">
        <v>25</v>
      </c>
      <c r="F46" s="34" t="s">
        <v>26</v>
      </c>
      <c r="G46" s="31" t="s">
        <v>27</v>
      </c>
      <c r="H46" s="31" t="s">
        <v>28</v>
      </c>
      <c r="I46" s="69" t="s">
        <v>29</v>
      </c>
      <c r="J46" s="31" t="s">
        <v>30</v>
      </c>
      <c r="K46" s="69" t="s">
        <v>32</v>
      </c>
      <c r="L46" s="34" t="s">
        <v>32</v>
      </c>
      <c r="M46" s="69" t="s">
        <v>39</v>
      </c>
      <c r="N46" s="69" t="s">
        <v>39</v>
      </c>
      <c r="O46" s="69" t="s">
        <v>40</v>
      </c>
    </row>
    <row r="47" spans="1:15">
      <c r="A47" s="2">
        <v>1000</v>
      </c>
      <c r="B47" s="3">
        <v>1480</v>
      </c>
      <c r="C47" s="70">
        <v>6.65</v>
      </c>
      <c r="D47" s="71">
        <v>3.4478</v>
      </c>
      <c r="E47" s="70">
        <v>0.45090000000000002</v>
      </c>
      <c r="F47" s="72">
        <v>19.191400000000002</v>
      </c>
      <c r="G47" s="71">
        <v>389</v>
      </c>
      <c r="H47" s="71">
        <v>361.6</v>
      </c>
      <c r="I47" s="73">
        <v>526.29999999999995</v>
      </c>
      <c r="J47" s="71">
        <v>204.011</v>
      </c>
      <c r="K47" s="74">
        <f t="shared" ref="K47:K50" si="4">I47*A47/3600/J47</f>
        <v>0.71660079331234328</v>
      </c>
      <c r="L47" s="74">
        <f t="shared" ref="L47:L50" si="5">H47*A47/3600/J47</f>
        <v>0.49234817948269677</v>
      </c>
      <c r="M47" s="73">
        <v>358</v>
      </c>
      <c r="N47" s="73">
        <f>H47-I21</f>
        <v>-39.399999999999977</v>
      </c>
      <c r="O47" s="75">
        <f>L47-N21</f>
        <v>3.8486179482696781E-2</v>
      </c>
    </row>
    <row r="48" spans="1:15">
      <c r="A48" s="2">
        <v>1300</v>
      </c>
      <c r="B48" s="3">
        <v>1480</v>
      </c>
      <c r="C48" s="70">
        <v>8.4107000000000003</v>
      </c>
      <c r="D48" s="71">
        <v>3.6524999999999999</v>
      </c>
      <c r="E48" s="70">
        <v>1.8200000000000001E-2</v>
      </c>
      <c r="F48" s="72">
        <v>19.159700000000001</v>
      </c>
      <c r="G48" s="71">
        <v>383.8</v>
      </c>
      <c r="H48" s="71">
        <v>341.4</v>
      </c>
      <c r="I48" s="73">
        <v>484.6</v>
      </c>
      <c r="J48" s="71">
        <v>223.43899999999999</v>
      </c>
      <c r="K48" s="74">
        <f t="shared" si="4"/>
        <v>0.7831866614353109</v>
      </c>
      <c r="L48" s="74">
        <f t="shared" si="5"/>
        <v>0.55175387167563994</v>
      </c>
      <c r="M48" s="73">
        <v>333</v>
      </c>
      <c r="N48" s="73">
        <f>H48-I22</f>
        <v>-51.600000000000023</v>
      </c>
      <c r="O48" s="75">
        <f t="shared" ref="O48" si="6">L48-N22</f>
        <v>5.0906871675639898E-2</v>
      </c>
    </row>
    <row r="49" spans="1:15">
      <c r="A49" s="2">
        <v>1600</v>
      </c>
      <c r="B49" s="3">
        <v>1480</v>
      </c>
      <c r="C49" s="70">
        <v>10.3569</v>
      </c>
      <c r="D49" s="71">
        <v>4.1801000000000004</v>
      </c>
      <c r="E49" s="70">
        <v>1.17E-2</v>
      </c>
      <c r="F49" s="72">
        <v>17.5962</v>
      </c>
      <c r="G49" s="71">
        <v>375.2</v>
      </c>
      <c r="H49" s="71">
        <v>311.2</v>
      </c>
      <c r="I49" s="73">
        <v>440.4</v>
      </c>
      <c r="J49" s="71">
        <v>232.07900000000001</v>
      </c>
      <c r="K49" s="74">
        <f t="shared" si="4"/>
        <v>0.84339097175243483</v>
      </c>
      <c r="L49" s="74">
        <f t="shared" si="5"/>
        <v>0.59596564579781497</v>
      </c>
      <c r="M49" s="73">
        <v>305</v>
      </c>
      <c r="N49" s="73">
        <f>H49-I24</f>
        <v>-74.800000000000011</v>
      </c>
      <c r="O49" s="75">
        <f>L49-N24</f>
        <v>6.617964579781499E-2</v>
      </c>
    </row>
    <row r="50" spans="1:15" ht="15.75" thickBot="1">
      <c r="A50" s="5">
        <v>1900</v>
      </c>
      <c r="B50" s="76">
        <v>1480</v>
      </c>
      <c r="C50" s="77">
        <v>12.2997</v>
      </c>
      <c r="D50" s="78">
        <v>4.7778</v>
      </c>
      <c r="E50" s="77">
        <v>1.03E-2</v>
      </c>
      <c r="F50" s="79">
        <v>16.4377</v>
      </c>
      <c r="G50" s="78">
        <v>377.1</v>
      </c>
      <c r="H50" s="78">
        <v>286.2</v>
      </c>
      <c r="I50" s="80">
        <v>404.8</v>
      </c>
      <c r="J50" s="78">
        <v>252.63800000000001</v>
      </c>
      <c r="K50" s="81">
        <f t="shared" si="4"/>
        <v>0.8456544322091073</v>
      </c>
      <c r="L50" s="81">
        <f t="shared" si="5"/>
        <v>0.59789105360238759</v>
      </c>
      <c r="M50" s="80">
        <v>284</v>
      </c>
      <c r="N50" s="73">
        <f>H50-I25</f>
        <v>-86.800000000000011</v>
      </c>
      <c r="O50" s="75">
        <f>L50-N25</f>
        <v>5.0265053602387644E-2</v>
      </c>
    </row>
    <row r="51" spans="1:15" ht="15.75" thickBot="1">
      <c r="M51" s="82" t="s">
        <v>41</v>
      </c>
      <c r="N51" s="83">
        <f>SUM(N47:N50)/4</f>
        <v>-63.150000000000006</v>
      </c>
      <c r="O51" s="84">
        <f>SUM(O47:O50)/4</f>
        <v>5.1459437639634828E-2</v>
      </c>
    </row>
  </sheetData>
  <mergeCells count="9">
    <mergeCell ref="C45:D45"/>
    <mergeCell ref="E45:F45"/>
    <mergeCell ref="G45:H45"/>
    <mergeCell ref="O18:O26"/>
    <mergeCell ref="F5:H5"/>
    <mergeCell ref="C5:E5"/>
    <mergeCell ref="D18:E18"/>
    <mergeCell ref="F18:G18"/>
    <mergeCell ref="H18:I1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Nenseter, Sondre</dc:creator>
  <cp:lastModifiedBy>Lien, Kjell Erik</cp:lastModifiedBy>
  <dcterms:created xsi:type="dcterms:W3CDTF">2010-02-16T11:57:51Z</dcterms:created>
  <dcterms:modified xsi:type="dcterms:W3CDTF">2010-05-20T10:30:41Z</dcterms:modified>
</cp:coreProperties>
</file>